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.- Dialogue social\5_Elections_pro\2018\05_GT_OS\18_01_23\"/>
    </mc:Choice>
  </mc:AlternateContent>
  <bookViews>
    <workbookView xWindow="0" yWindow="0" windowWidth="28800" windowHeight="11100"/>
  </bookViews>
  <sheets>
    <sheet name="Feuil1" sheetId="1" r:id="rId1"/>
  </sheets>
  <definedNames>
    <definedName name="_xlnm.Print_Area" localSheetId="0">Feuil1!$A$1:$M$23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J2" i="1"/>
  <c r="F23" i="1" l="1"/>
  <c r="D23" i="1"/>
  <c r="B23" i="1"/>
  <c r="G2" i="1"/>
  <c r="E2" i="1"/>
  <c r="G13" i="1"/>
  <c r="K13" i="1" s="1"/>
  <c r="C6" i="1"/>
  <c r="C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5" i="1"/>
  <c r="G6" i="1"/>
  <c r="G7" i="1"/>
  <c r="G8" i="1"/>
  <c r="G9" i="1"/>
  <c r="G10" i="1"/>
  <c r="K10" i="1" s="1"/>
  <c r="G11" i="1"/>
  <c r="K11" i="1" s="1"/>
  <c r="G12" i="1"/>
  <c r="K12" i="1" s="1"/>
  <c r="G14" i="1"/>
  <c r="G15" i="1"/>
  <c r="K15" i="1" s="1"/>
  <c r="G16" i="1"/>
  <c r="K16" i="1" s="1"/>
  <c r="G17" i="1"/>
  <c r="K17" i="1" s="1"/>
  <c r="G18" i="1"/>
  <c r="K18" i="1" s="1"/>
  <c r="G19" i="1"/>
  <c r="K19" i="1" s="1"/>
  <c r="G20" i="1"/>
  <c r="K20" i="1" s="1"/>
  <c r="G21" i="1"/>
  <c r="K21" i="1" s="1"/>
  <c r="G22" i="1"/>
  <c r="K22" i="1" s="1"/>
  <c r="E6" i="1"/>
  <c r="E7" i="1"/>
  <c r="E8" i="1"/>
  <c r="E9" i="1"/>
  <c r="E10" i="1"/>
  <c r="J10" i="1" s="1"/>
  <c r="E11" i="1"/>
  <c r="J11" i="1" s="1"/>
  <c r="E12" i="1"/>
  <c r="J12" i="1" s="1"/>
  <c r="E13" i="1"/>
  <c r="J13" i="1" s="1"/>
  <c r="E14" i="1"/>
  <c r="E15" i="1"/>
  <c r="J15" i="1" s="1"/>
  <c r="E16" i="1"/>
  <c r="J16" i="1" s="1"/>
  <c r="E17" i="1"/>
  <c r="J17" i="1" s="1"/>
  <c r="E18" i="1"/>
  <c r="J18" i="1" s="1"/>
  <c r="E19" i="1"/>
  <c r="J19" i="1" s="1"/>
  <c r="E20" i="1"/>
  <c r="J20" i="1" s="1"/>
  <c r="E21" i="1"/>
  <c r="J21" i="1" s="1"/>
  <c r="E22" i="1"/>
  <c r="J22" i="1" s="1"/>
  <c r="E23" i="1" l="1"/>
  <c r="G23" i="1"/>
  <c r="G5" i="1"/>
  <c r="E5" i="1"/>
</calcChain>
</file>

<file path=xl/sharedStrings.xml><?xml version="1.0" encoding="utf-8"?>
<sst xmlns="http://schemas.openxmlformats.org/spreadsheetml/2006/main" count="93" uniqueCount="51">
  <si>
    <t>DRAC</t>
  </si>
  <si>
    <t>DAC de Guadeloupe</t>
  </si>
  <si>
    <t>effectifs total</t>
  </si>
  <si>
    <t>nbre de Femmes</t>
  </si>
  <si>
    <t>nbre d'hommes</t>
  </si>
  <si>
    <t>DAC de Mayotte</t>
  </si>
  <si>
    <t>DAC de Guyane</t>
  </si>
  <si>
    <t>DAC de Martinique</t>
  </si>
  <si>
    <t>DAC de Réunion</t>
  </si>
  <si>
    <t>DRAC Auvergne-Rhone-Alpes</t>
  </si>
  <si>
    <t>DRAC Bourgogne-franche-Comté</t>
  </si>
  <si>
    <t>type de scrutin</t>
  </si>
  <si>
    <t>DRAC Bretagne</t>
  </si>
  <si>
    <t>DRAC Val de Loire</t>
  </si>
  <si>
    <t>AC</t>
  </si>
  <si>
    <t>DRAC Corse</t>
  </si>
  <si>
    <t>DRAC Grand-Est</t>
  </si>
  <si>
    <t>AC (avec SCN…)</t>
  </si>
  <si>
    <t>liste</t>
  </si>
  <si>
    <t>DRAC Hauts-de-France</t>
  </si>
  <si>
    <t>DRAC Normandie</t>
  </si>
  <si>
    <t>DRAC Nouvelle Aquitaine</t>
  </si>
  <si>
    <t>DRAC Occitanie</t>
  </si>
  <si>
    <t>DRAC PACA</t>
  </si>
  <si>
    <t>DRAC Pays de la Loire</t>
  </si>
  <si>
    <t>Total</t>
  </si>
  <si>
    <t>/</t>
  </si>
  <si>
    <t>3/3</t>
  </si>
  <si>
    <t>6/6</t>
  </si>
  <si>
    <t>5/5</t>
  </si>
  <si>
    <t>4/4</t>
  </si>
  <si>
    <t>nombre total de noms sur la liste</t>
  </si>
  <si>
    <t>ventilation F</t>
  </si>
  <si>
    <t>ventilation H</t>
  </si>
  <si>
    <t>nbre de répsentants
titulaires/suppléants</t>
  </si>
  <si>
    <t>choix 1</t>
  </si>
  <si>
    <t>Choix 2</t>
  </si>
  <si>
    <t>8F/4H</t>
  </si>
  <si>
    <t>7F/5H</t>
  </si>
  <si>
    <t>7F/3H</t>
  </si>
  <si>
    <t>6F/4H</t>
  </si>
  <si>
    <t>5F/3H</t>
  </si>
  <si>
    <t>4F/4H</t>
  </si>
  <si>
    <t>6F/2H</t>
  </si>
  <si>
    <t>10/10</t>
  </si>
  <si>
    <t>12F/8H</t>
  </si>
  <si>
    <t>11F/9H</t>
  </si>
  <si>
    <t>9F/3H</t>
  </si>
  <si>
    <t>DRAC Île de France</t>
  </si>
  <si>
    <t>F en %</t>
  </si>
  <si>
    <t>H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</si>
</sst>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23">
    <xf numFmtId="0" fontId="0" fillId="0" borderId="0" xfId="0"/>
    <xf numFmtId="9" fontId="0" fillId="0" borderId="0" xfId="1" applyFont="1"/>
    <xf numFmtId="0" fontId="2" fillId="2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2" fontId="0" fillId="0" borderId="0" xfId="1" quotePrefix="1" applyNumberFormat="1" applyFon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1" quotePrefix="1" applyFont="1" applyAlignment="1">
      <alignment horizontal="center"/>
    </xf>
    <xf numFmtId="1" fontId="0" fillId="0" borderId="0" xfId="1" applyNumberFormat="1" applyFont="1"/>
    <xf numFmtId="10" fontId="0" fillId="0" borderId="0" xfId="1" applyNumberFormat="1" applyFont="1"/>
    <xf numFmtId="0" fontId="2" fillId="2" borderId="0" xfId="0" applyFont="1" applyFill="1"/>
    <xf numFmtId="0" fontId="2" fillId="2" borderId="0" xfId="0" quotePrefix="1" applyFont="1" applyFill="1"/>
    <xf numFmtId="10" fontId="2" fillId="2" borderId="1" xfId="1" applyNumberFormat="1" applyFont="1" applyFill="1" applyBorder="1"/>
    <xf numFmtId="10" fontId="2" fillId="2" borderId="2" xfId="1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3" borderId="0" xfId="2" applyNumberFormat="1"/>
    <xf numFmtId="0" fontId="3" fillId="3" borderId="0" xfId="2"/>
    <xf numFmtId="0" fontId="3" fillId="3" borderId="0" xfId="2" applyAlignment="1">
      <alignment horizontal="center"/>
    </xf>
    <xf numFmtId="0" fontId="2" fillId="2" borderId="2" xfId="0" quotePrefix="1" applyFont="1" applyFill="1" applyBorder="1" applyAlignment="1">
      <alignment horizontal="center" vertical="center" wrapText="1"/>
    </xf>
  </cellXfs>
  <cellStyles count="3">
    <cellStyle name="60 % - Accent1" xfId="2" builtinId="32"/>
    <cellStyle name="Normal" xfId="0" builtinId="0"/>
    <cellStyle name="Pourcentage" xfId="1" builtinId="5"/>
  </cellStyles>
  <dxfs count="24"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4" formatCode="0.00%"/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4" formatCode="0.00%"/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0" formatCode="General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4:M23" totalsRowShown="0" headerRowDxfId="0">
  <autoFilter ref="A4:M23"/>
  <tableColumns count="13">
    <tableColumn id="1" name="DRAC"/>
    <tableColumn id="2" name="effectifs total"/>
    <tableColumn id="7" name="type de scrutin" dataDxfId="20">
      <calculatedColumnFormula>IF(B5&lt;100,"sigle",_xludf.IF(B5&gt;=100,"liste"))</calculatedColumnFormula>
    </tableColumn>
    <tableColumn id="3" name="nbre de Femmes"/>
    <tableColumn id="4" name="F en %" dataDxfId="18"/>
    <tableColumn id="5" name="nbre d'hommes"/>
    <tableColumn id="6" name="H en %" dataDxfId="16"/>
    <tableColumn id="8" name="nbre de répsentants_x000a_titulaires/suppléants" dataDxfId="17" dataCellStyle="Pourcentage"/>
    <tableColumn id="9" name="nombre total de noms sur la liste" dataDxfId="19" dataCellStyle="Pourcentage"/>
    <tableColumn id="10" name="ventilation F" dataDxfId="15">
      <calculatedColumnFormula>Tableau2[[#This Row],[nombre total de noms sur la liste]]*Tableau2[[#This Row],[F en %]]</calculatedColumnFormula>
    </tableColumn>
    <tableColumn id="11" name="ventilation H" dataDxfId="7">
      <calculatedColumnFormula>Tableau2[[#This Row],[nombre total de noms sur la liste]]*Tableau2[[#This Row],[H en %]]</calculatedColumnFormula>
    </tableColumn>
    <tableColumn id="12" name="choix 1" dataDxfId="6"/>
    <tableColumn id="13" name="Choix 2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1:M2" totalsRowShown="0" headerRowDxfId="1" dataDxfId="23">
  <autoFilter ref="A1:M2"/>
  <tableColumns count="13">
    <tableColumn id="1" name="AC (avec SCN…)"/>
    <tableColumn id="2" name="effectifs total" dataDxfId="22"/>
    <tableColumn id="3" name="type de scrutin" dataDxfId="21"/>
    <tableColumn id="4" name="nbre de Femmes" dataDxfId="11"/>
    <tableColumn id="5" name="F en %" dataDxfId="10">
      <calculatedColumnFormula>Tableau1[[#This Row],[nbre de Femmes]]/Tableau1[[#This Row],[effectifs total]]</calculatedColumnFormula>
    </tableColumn>
    <tableColumn id="6" name="nbre d'hommes" dataDxfId="9"/>
    <tableColumn id="7" name="H en %" dataDxfId="8">
      <calculatedColumnFormula>Tableau1[[#This Row],[nbre d''hommes]]/Tableau1[[#This Row],[effectifs total]]</calculatedColumnFormula>
    </tableColumn>
    <tableColumn id="8" name="nbre de répsentants_x000a_titulaires/suppléants" dataDxfId="14"/>
    <tableColumn id="9" name="nombre total de noms sur la liste" dataDxfId="13"/>
    <tableColumn id="10" name="ventilation F" dataDxfId="12">
      <calculatedColumnFormula>Tableau1[nombre total de noms sur la liste]*Tableau1[F en %]</calculatedColumnFormula>
    </tableColumn>
    <tableColumn id="11" name="ventilation H" dataDxfId="4">
      <calculatedColumnFormula>Tableau1[nombre total de noms sur la liste]*Tableau1[H en %]</calculatedColumnFormula>
    </tableColumn>
    <tableColumn id="12" name="choix 1" dataDxfId="3"/>
    <tableColumn id="13" name="Choix 2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Normal="100" workbookViewId="0">
      <selection activeCell="Q8" sqref="Q8"/>
    </sheetView>
  </sheetViews>
  <sheetFormatPr baseColWidth="10" defaultRowHeight="15" x14ac:dyDescent="0.25"/>
  <cols>
    <col min="1" max="1" width="30.28515625" bestFit="1" customWidth="1"/>
    <col min="2" max="2" width="15.140625" customWidth="1"/>
    <col min="3" max="3" width="7.5703125" customWidth="1"/>
    <col min="4" max="4" width="8.7109375" customWidth="1"/>
    <col min="5" max="5" width="7.7109375" customWidth="1"/>
    <col min="6" max="6" width="6.85546875" customWidth="1"/>
    <col min="7" max="7" width="7.85546875" customWidth="1"/>
    <col min="9" max="9" width="9.5703125" customWidth="1"/>
    <col min="10" max="10" width="11.140625" customWidth="1"/>
    <col min="12" max="13" width="11.42578125" style="5"/>
  </cols>
  <sheetData>
    <row r="1" spans="1:13" s="4" customFormat="1" ht="44.25" customHeight="1" x14ac:dyDescent="0.25">
      <c r="A1" s="17" t="s">
        <v>17</v>
      </c>
      <c r="B1" s="18" t="s">
        <v>2</v>
      </c>
      <c r="C1" s="18" t="s">
        <v>11</v>
      </c>
      <c r="D1" s="18" t="s">
        <v>3</v>
      </c>
      <c r="E1" s="18" t="s">
        <v>49</v>
      </c>
      <c r="F1" s="18" t="s">
        <v>4</v>
      </c>
      <c r="G1" s="22" t="s">
        <v>50</v>
      </c>
      <c r="H1" s="15" t="s">
        <v>34</v>
      </c>
      <c r="I1" s="15" t="s">
        <v>31</v>
      </c>
      <c r="J1" s="15" t="s">
        <v>32</v>
      </c>
      <c r="K1" s="15" t="s">
        <v>33</v>
      </c>
      <c r="L1" s="15" t="s">
        <v>35</v>
      </c>
      <c r="M1" s="15" t="s">
        <v>36</v>
      </c>
    </row>
    <row r="2" spans="1:13" x14ac:dyDescent="0.25">
      <c r="A2" t="s">
        <v>14</v>
      </c>
      <c r="B2" s="2">
        <v>4303</v>
      </c>
      <c r="C2" s="2" t="s">
        <v>18</v>
      </c>
      <c r="D2" s="2">
        <v>2523</v>
      </c>
      <c r="E2" s="13">
        <f>Tableau1[[#This Row],[nbre de Femmes]]/Tableau1[[#This Row],[effectifs total]]</f>
        <v>0.58633511503602143</v>
      </c>
      <c r="F2" s="2">
        <v>1780</v>
      </c>
      <c r="G2" s="14">
        <f>Tableau1[[#This Row],[nbre d''hommes]]/Tableau1[[#This Row],[effectifs total]]</f>
        <v>0.41366488496397863</v>
      </c>
      <c r="H2" s="12" t="s">
        <v>44</v>
      </c>
      <c r="I2" s="11">
        <v>20</v>
      </c>
      <c r="J2" s="11">
        <f>Tableau1[nombre total de noms sur la liste]*Tableau1[F en %]</f>
        <v>11.726702300720429</v>
      </c>
      <c r="K2" s="11">
        <f>Tableau1[nombre total de noms sur la liste]*Tableau1[H en %]</f>
        <v>8.2732976992795724</v>
      </c>
      <c r="L2" s="16" t="s">
        <v>45</v>
      </c>
      <c r="M2" s="16" t="s">
        <v>46</v>
      </c>
    </row>
    <row r="4" spans="1:13" s="4" customFormat="1" ht="63.75" customHeight="1" x14ac:dyDescent="0.25">
      <c r="A4" s="17" t="s">
        <v>0</v>
      </c>
      <c r="B4" s="17" t="s">
        <v>2</v>
      </c>
      <c r="C4" s="17" t="s">
        <v>11</v>
      </c>
      <c r="D4" s="17" t="s">
        <v>3</v>
      </c>
      <c r="E4" s="17" t="s">
        <v>49</v>
      </c>
      <c r="F4" s="17" t="s">
        <v>4</v>
      </c>
      <c r="G4" s="17" t="s">
        <v>50</v>
      </c>
      <c r="H4" s="17" t="s">
        <v>34</v>
      </c>
      <c r="I4" s="17" t="s">
        <v>31</v>
      </c>
      <c r="J4" s="17" t="s">
        <v>32</v>
      </c>
      <c r="K4" s="17" t="s">
        <v>33</v>
      </c>
      <c r="L4" s="17" t="s">
        <v>35</v>
      </c>
      <c r="M4" s="17" t="s">
        <v>36</v>
      </c>
    </row>
    <row r="5" spans="1:13" x14ac:dyDescent="0.25">
      <c r="A5" t="s">
        <v>1</v>
      </c>
      <c r="B5">
        <v>34</v>
      </c>
      <c r="C5" s="5" t="str">
        <f>IF(B5&lt;100,"sigle",IF(B5&gt;100,"liste"))</f>
        <v>sigle</v>
      </c>
      <c r="D5">
        <v>19</v>
      </c>
      <c r="E5" s="10">
        <f>D5/B5</f>
        <v>0.55882352941176472</v>
      </c>
      <c r="F5">
        <v>15</v>
      </c>
      <c r="G5" s="10">
        <f>F5/B5</f>
        <v>0.44117647058823528</v>
      </c>
      <c r="H5" s="6" t="s">
        <v>27</v>
      </c>
      <c r="I5" s="19"/>
      <c r="J5" s="20"/>
      <c r="K5" s="20"/>
      <c r="L5" s="21"/>
      <c r="M5" s="21"/>
    </row>
    <row r="6" spans="1:13" x14ac:dyDescent="0.25">
      <c r="A6" t="s">
        <v>6</v>
      </c>
      <c r="B6">
        <v>28</v>
      </c>
      <c r="C6" s="5" t="str">
        <f t="shared" ref="C6:C22" si="0">IF(B6&lt;100,"sigle",IF(B6&gt;100,"liste"))</f>
        <v>sigle</v>
      </c>
      <c r="D6">
        <v>13</v>
      </c>
      <c r="E6" s="10">
        <f t="shared" ref="E6:E23" si="1">D6/B6</f>
        <v>0.4642857142857143</v>
      </c>
      <c r="F6">
        <v>15</v>
      </c>
      <c r="G6" s="10">
        <f t="shared" ref="G6:G23" si="2">F6/B6</f>
        <v>0.5357142857142857</v>
      </c>
      <c r="H6" s="8" t="s">
        <v>27</v>
      </c>
      <c r="I6" s="19"/>
      <c r="J6" s="20"/>
      <c r="K6" s="20"/>
      <c r="L6" s="21"/>
      <c r="M6" s="21"/>
    </row>
    <row r="7" spans="1:13" x14ac:dyDescent="0.25">
      <c r="A7" t="s">
        <v>7</v>
      </c>
      <c r="B7">
        <v>28</v>
      </c>
      <c r="C7" s="5" t="str">
        <f t="shared" si="0"/>
        <v>sigle</v>
      </c>
      <c r="D7">
        <v>15</v>
      </c>
      <c r="E7" s="10">
        <f t="shared" si="1"/>
        <v>0.5357142857142857</v>
      </c>
      <c r="F7">
        <v>13</v>
      </c>
      <c r="G7" s="10">
        <f t="shared" si="2"/>
        <v>0.4642857142857143</v>
      </c>
      <c r="H7" s="8" t="s">
        <v>27</v>
      </c>
      <c r="I7" s="19"/>
      <c r="J7" s="20"/>
      <c r="K7" s="20"/>
      <c r="L7" s="21"/>
      <c r="M7" s="21"/>
    </row>
    <row r="8" spans="1:13" x14ac:dyDescent="0.25">
      <c r="A8" t="s">
        <v>5</v>
      </c>
      <c r="B8">
        <v>7</v>
      </c>
      <c r="C8" s="5" t="s">
        <v>26</v>
      </c>
      <c r="D8">
        <v>5</v>
      </c>
      <c r="E8" s="10">
        <f t="shared" si="1"/>
        <v>0.7142857142857143</v>
      </c>
      <c r="F8">
        <v>2</v>
      </c>
      <c r="G8" s="10">
        <f t="shared" si="2"/>
        <v>0.2857142857142857</v>
      </c>
      <c r="H8" s="7" t="s">
        <v>26</v>
      </c>
      <c r="I8" s="19"/>
      <c r="J8" s="20"/>
      <c r="K8" s="20"/>
      <c r="L8" s="21"/>
      <c r="M8" s="21"/>
    </row>
    <row r="9" spans="1:13" x14ac:dyDescent="0.25">
      <c r="A9" t="s">
        <v>8</v>
      </c>
      <c r="B9">
        <v>33</v>
      </c>
      <c r="C9" s="5" t="str">
        <f t="shared" si="0"/>
        <v>sigle</v>
      </c>
      <c r="D9">
        <v>21</v>
      </c>
      <c r="E9" s="10">
        <f t="shared" si="1"/>
        <v>0.63636363636363635</v>
      </c>
      <c r="F9">
        <v>12</v>
      </c>
      <c r="G9" s="10">
        <f t="shared" si="2"/>
        <v>0.36363636363636365</v>
      </c>
      <c r="H9" s="8" t="s">
        <v>27</v>
      </c>
      <c r="I9" s="19"/>
      <c r="J9" s="20"/>
      <c r="K9" s="20"/>
      <c r="L9" s="21"/>
      <c r="M9" s="21"/>
    </row>
    <row r="10" spans="1:13" x14ac:dyDescent="0.25">
      <c r="A10" t="s">
        <v>9</v>
      </c>
      <c r="B10">
        <v>259</v>
      </c>
      <c r="C10" s="5" t="str">
        <f t="shared" si="0"/>
        <v>liste</v>
      </c>
      <c r="D10">
        <v>164</v>
      </c>
      <c r="E10" s="10">
        <f t="shared" si="1"/>
        <v>0.63320463320463316</v>
      </c>
      <c r="F10">
        <v>95</v>
      </c>
      <c r="G10" s="10">
        <f t="shared" si="2"/>
        <v>0.36679536679536678</v>
      </c>
      <c r="H10" s="6" t="s">
        <v>28</v>
      </c>
      <c r="I10" s="9">
        <v>12</v>
      </c>
      <c r="J10">
        <f>Tableau2[[#This Row],[nombre total de noms sur la liste]]*Tableau2[[#This Row],[F en %]]</f>
        <v>7.5984555984555975</v>
      </c>
      <c r="K10">
        <f>Tableau2[[#This Row],[nombre total de noms sur la liste]]*Tableau2[[#This Row],[H en %]]</f>
        <v>4.4015444015444016</v>
      </c>
      <c r="L10" s="5" t="s">
        <v>37</v>
      </c>
      <c r="M10" s="5" t="s">
        <v>38</v>
      </c>
    </row>
    <row r="11" spans="1:13" x14ac:dyDescent="0.25">
      <c r="A11" t="s">
        <v>10</v>
      </c>
      <c r="B11">
        <v>157</v>
      </c>
      <c r="C11" s="5" t="str">
        <f t="shared" si="0"/>
        <v>liste</v>
      </c>
      <c r="D11">
        <v>105</v>
      </c>
      <c r="E11" s="10">
        <f t="shared" si="1"/>
        <v>0.66878980891719741</v>
      </c>
      <c r="F11">
        <v>52</v>
      </c>
      <c r="G11" s="10">
        <f t="shared" si="2"/>
        <v>0.33121019108280253</v>
      </c>
      <c r="H11" s="8" t="s">
        <v>29</v>
      </c>
      <c r="I11" s="9">
        <v>10</v>
      </c>
      <c r="J11">
        <f>Tableau2[[#This Row],[nombre total de noms sur la liste]]*Tableau2[[#This Row],[F en %]]</f>
        <v>6.6878980891719744</v>
      </c>
      <c r="K11">
        <f>Tableau2[[#This Row],[nombre total de noms sur la liste]]*Tableau2[[#This Row],[H en %]]</f>
        <v>3.3121019108280252</v>
      </c>
      <c r="L11" s="5" t="s">
        <v>39</v>
      </c>
      <c r="M11" s="5" t="s">
        <v>40</v>
      </c>
    </row>
    <row r="12" spans="1:13" x14ac:dyDescent="0.25">
      <c r="A12" t="s">
        <v>12</v>
      </c>
      <c r="B12">
        <v>117</v>
      </c>
      <c r="C12" s="5" t="str">
        <f t="shared" si="0"/>
        <v>liste</v>
      </c>
      <c r="D12">
        <v>68</v>
      </c>
      <c r="E12" s="10">
        <f t="shared" si="1"/>
        <v>0.58119658119658124</v>
      </c>
      <c r="F12">
        <v>49</v>
      </c>
      <c r="G12" s="10">
        <f t="shared" si="2"/>
        <v>0.41880341880341881</v>
      </c>
      <c r="H12" s="8" t="s">
        <v>30</v>
      </c>
      <c r="I12" s="9">
        <v>8</v>
      </c>
      <c r="J12">
        <f>Tableau2[[#This Row],[nombre total de noms sur la liste]]*Tableau2[[#This Row],[F en %]]</f>
        <v>4.6495726495726499</v>
      </c>
      <c r="K12">
        <f>Tableau2[[#This Row],[nombre total de noms sur la liste]]*Tableau2[[#This Row],[H en %]]</f>
        <v>3.3504273504273505</v>
      </c>
      <c r="L12" s="5" t="s">
        <v>41</v>
      </c>
      <c r="M12" s="5" t="s">
        <v>42</v>
      </c>
    </row>
    <row r="13" spans="1:13" x14ac:dyDescent="0.25">
      <c r="A13" t="s">
        <v>13</v>
      </c>
      <c r="B13">
        <v>122</v>
      </c>
      <c r="C13" s="5" t="str">
        <f t="shared" si="0"/>
        <v>liste</v>
      </c>
      <c r="D13">
        <v>77</v>
      </c>
      <c r="E13" s="10">
        <f t="shared" si="1"/>
        <v>0.63114754098360659</v>
      </c>
      <c r="F13">
        <v>45</v>
      </c>
      <c r="G13" s="10">
        <f t="shared" si="2"/>
        <v>0.36885245901639346</v>
      </c>
      <c r="H13" s="8" t="s">
        <v>30</v>
      </c>
      <c r="I13" s="9">
        <v>8</v>
      </c>
      <c r="J13">
        <f>Tableau2[[#This Row],[nombre total de noms sur la liste]]*Tableau2[[#This Row],[F en %]]</f>
        <v>5.0491803278688527</v>
      </c>
      <c r="K13">
        <f>Tableau2[[#This Row],[nombre total de noms sur la liste]]*Tableau2[[#This Row],[H en %]]</f>
        <v>2.9508196721311477</v>
      </c>
      <c r="L13" s="5" t="s">
        <v>43</v>
      </c>
      <c r="M13" s="5" t="s">
        <v>41</v>
      </c>
    </row>
    <row r="14" spans="1:13" x14ac:dyDescent="0.25">
      <c r="A14" t="s">
        <v>15</v>
      </c>
      <c r="B14">
        <v>23</v>
      </c>
      <c r="C14" s="5" t="str">
        <f t="shared" si="0"/>
        <v>sigle</v>
      </c>
      <c r="D14">
        <v>13</v>
      </c>
      <c r="E14" s="10">
        <f t="shared" si="1"/>
        <v>0.56521739130434778</v>
      </c>
      <c r="F14">
        <v>10</v>
      </c>
      <c r="G14" s="10">
        <f t="shared" si="2"/>
        <v>0.43478260869565216</v>
      </c>
      <c r="H14" s="8" t="s">
        <v>27</v>
      </c>
      <c r="I14" s="19"/>
      <c r="J14" s="20"/>
      <c r="K14" s="20"/>
      <c r="L14" s="21"/>
      <c r="M14" s="21"/>
    </row>
    <row r="15" spans="1:13" x14ac:dyDescent="0.25">
      <c r="A15" t="s">
        <v>16</v>
      </c>
      <c r="B15">
        <v>281</v>
      </c>
      <c r="C15" s="5" t="str">
        <f t="shared" si="0"/>
        <v>liste</v>
      </c>
      <c r="D15">
        <v>179</v>
      </c>
      <c r="E15" s="10">
        <f t="shared" si="1"/>
        <v>0.63701067615658358</v>
      </c>
      <c r="F15">
        <v>102</v>
      </c>
      <c r="G15" s="10">
        <f t="shared" si="2"/>
        <v>0.36298932384341637</v>
      </c>
      <c r="H15" s="8" t="s">
        <v>28</v>
      </c>
      <c r="I15" s="9">
        <v>12</v>
      </c>
      <c r="J15">
        <f>Tableau2[[#This Row],[nombre total de noms sur la liste]]*Tableau2[[#This Row],[F en %]]</f>
        <v>7.6441281138790025</v>
      </c>
      <c r="K15">
        <f>Tableau2[[#This Row],[nombre total de noms sur la liste]]*Tableau2[[#This Row],[H en %]]</f>
        <v>4.3558718861209966</v>
      </c>
      <c r="L15" s="5" t="s">
        <v>37</v>
      </c>
      <c r="M15" s="5" t="s">
        <v>38</v>
      </c>
    </row>
    <row r="16" spans="1:13" x14ac:dyDescent="0.25">
      <c r="A16" t="s">
        <v>19</v>
      </c>
      <c r="B16">
        <v>180</v>
      </c>
      <c r="C16" s="5" t="str">
        <f t="shared" si="0"/>
        <v>liste</v>
      </c>
      <c r="D16">
        <v>113</v>
      </c>
      <c r="E16" s="10">
        <f t="shared" si="1"/>
        <v>0.62777777777777777</v>
      </c>
      <c r="F16">
        <v>67</v>
      </c>
      <c r="G16" s="10">
        <f t="shared" si="2"/>
        <v>0.37222222222222223</v>
      </c>
      <c r="H16" s="8" t="s">
        <v>29</v>
      </c>
      <c r="I16" s="9">
        <v>10</v>
      </c>
      <c r="J16">
        <f>Tableau2[[#This Row],[nombre total de noms sur la liste]]*Tableau2[[#This Row],[F en %]]</f>
        <v>6.2777777777777777</v>
      </c>
      <c r="K16">
        <f>Tableau2[[#This Row],[nombre total de noms sur la liste]]*Tableau2[[#This Row],[H en %]]</f>
        <v>3.7222222222222223</v>
      </c>
      <c r="L16" s="5" t="s">
        <v>39</v>
      </c>
      <c r="M16" s="5" t="s">
        <v>40</v>
      </c>
    </row>
    <row r="17" spans="1:13" x14ac:dyDescent="0.25">
      <c r="A17" t="s">
        <v>48</v>
      </c>
      <c r="B17">
        <v>247</v>
      </c>
      <c r="C17" s="5" t="str">
        <f t="shared" si="0"/>
        <v>liste</v>
      </c>
      <c r="D17">
        <v>172</v>
      </c>
      <c r="E17" s="10">
        <f t="shared" si="1"/>
        <v>0.69635627530364375</v>
      </c>
      <c r="F17">
        <v>75</v>
      </c>
      <c r="G17" s="10">
        <f t="shared" si="2"/>
        <v>0.30364372469635625</v>
      </c>
      <c r="H17" s="8" t="s">
        <v>28</v>
      </c>
      <c r="I17" s="9">
        <v>12</v>
      </c>
      <c r="J17">
        <f>Tableau2[[#This Row],[nombre total de noms sur la liste]]*Tableau2[[#This Row],[F en %]]</f>
        <v>8.3562753036437254</v>
      </c>
      <c r="K17">
        <f>Tableau2[[#This Row],[nombre total de noms sur la liste]]*Tableau2[[#This Row],[H en %]]</f>
        <v>3.6437246963562751</v>
      </c>
      <c r="L17" s="5" t="s">
        <v>47</v>
      </c>
      <c r="M17" s="5" t="s">
        <v>37</v>
      </c>
    </row>
    <row r="18" spans="1:13" x14ac:dyDescent="0.25">
      <c r="A18" t="s">
        <v>20</v>
      </c>
      <c r="B18">
        <v>151</v>
      </c>
      <c r="C18" s="5" t="str">
        <f t="shared" si="0"/>
        <v>liste</v>
      </c>
      <c r="D18">
        <v>92</v>
      </c>
      <c r="E18" s="10">
        <f t="shared" si="1"/>
        <v>0.60927152317880795</v>
      </c>
      <c r="F18">
        <v>59</v>
      </c>
      <c r="G18" s="10">
        <f t="shared" si="2"/>
        <v>0.39072847682119205</v>
      </c>
      <c r="H18" s="8" t="s">
        <v>29</v>
      </c>
      <c r="I18" s="9">
        <v>10</v>
      </c>
      <c r="J18">
        <f>Tableau2[[#This Row],[nombre total de noms sur la liste]]*Tableau2[[#This Row],[F en %]]</f>
        <v>6.0927152317880795</v>
      </c>
      <c r="K18">
        <f>Tableau2[[#This Row],[nombre total de noms sur la liste]]*Tableau2[[#This Row],[H en %]]</f>
        <v>3.9072847682119205</v>
      </c>
      <c r="L18" s="5" t="s">
        <v>39</v>
      </c>
      <c r="M18" s="5" t="s">
        <v>40</v>
      </c>
    </row>
    <row r="19" spans="1:13" x14ac:dyDescent="0.25">
      <c r="A19" t="s">
        <v>21</v>
      </c>
      <c r="B19">
        <v>297</v>
      </c>
      <c r="C19" s="5" t="str">
        <f t="shared" si="0"/>
        <v>liste</v>
      </c>
      <c r="D19">
        <v>184</v>
      </c>
      <c r="E19" s="10">
        <f t="shared" si="1"/>
        <v>0.61952861952861948</v>
      </c>
      <c r="F19">
        <v>113</v>
      </c>
      <c r="G19" s="10">
        <f t="shared" si="2"/>
        <v>0.38047138047138046</v>
      </c>
      <c r="H19" s="8" t="s">
        <v>28</v>
      </c>
      <c r="I19" s="9">
        <v>12</v>
      </c>
      <c r="J19">
        <f>Tableau2[[#This Row],[nombre total de noms sur la liste]]*Tableau2[[#This Row],[F en %]]</f>
        <v>7.4343434343434343</v>
      </c>
      <c r="K19">
        <f>Tableau2[[#This Row],[nombre total de noms sur la liste]]*Tableau2[[#This Row],[H en %]]</f>
        <v>4.5656565656565657</v>
      </c>
      <c r="L19" s="5" t="s">
        <v>37</v>
      </c>
      <c r="M19" s="5" t="s">
        <v>38</v>
      </c>
    </row>
    <row r="20" spans="1:13" x14ac:dyDescent="0.25">
      <c r="A20" t="s">
        <v>22</v>
      </c>
      <c r="B20">
        <v>266</v>
      </c>
      <c r="C20" s="5" t="str">
        <f t="shared" si="0"/>
        <v>liste</v>
      </c>
      <c r="D20">
        <v>170</v>
      </c>
      <c r="E20" s="10">
        <f t="shared" si="1"/>
        <v>0.63909774436090228</v>
      </c>
      <c r="F20">
        <v>96</v>
      </c>
      <c r="G20" s="10">
        <f t="shared" si="2"/>
        <v>0.36090225563909772</v>
      </c>
      <c r="H20" s="8" t="s">
        <v>28</v>
      </c>
      <c r="I20" s="9">
        <v>12</v>
      </c>
      <c r="J20">
        <f>Tableau2[[#This Row],[nombre total de noms sur la liste]]*Tableau2[[#This Row],[F en %]]</f>
        <v>7.6691729323308273</v>
      </c>
      <c r="K20">
        <f>Tableau2[[#This Row],[nombre total de noms sur la liste]]*Tableau2[[#This Row],[H en %]]</f>
        <v>4.3308270676691727</v>
      </c>
      <c r="L20" s="5" t="s">
        <v>37</v>
      </c>
      <c r="M20" s="5" t="s">
        <v>38</v>
      </c>
    </row>
    <row r="21" spans="1:13" x14ac:dyDescent="0.25">
      <c r="A21" t="s">
        <v>23</v>
      </c>
      <c r="B21">
        <v>149</v>
      </c>
      <c r="C21" s="5" t="str">
        <f t="shared" si="0"/>
        <v>liste</v>
      </c>
      <c r="D21">
        <v>102</v>
      </c>
      <c r="E21" s="10">
        <f t="shared" si="1"/>
        <v>0.68456375838926176</v>
      </c>
      <c r="F21">
        <v>47</v>
      </c>
      <c r="G21" s="10">
        <f t="shared" si="2"/>
        <v>0.31543624161073824</v>
      </c>
      <c r="H21" s="8" t="s">
        <v>30</v>
      </c>
      <c r="I21" s="9">
        <v>8</v>
      </c>
      <c r="J21">
        <f>Tableau2[[#This Row],[nombre total de noms sur la liste]]*Tableau2[[#This Row],[F en %]]</f>
        <v>5.476510067114094</v>
      </c>
      <c r="K21">
        <f>Tableau2[[#This Row],[nombre total de noms sur la liste]]*Tableau2[[#This Row],[H en %]]</f>
        <v>2.523489932885906</v>
      </c>
      <c r="L21" s="5" t="s">
        <v>43</v>
      </c>
      <c r="M21" s="5" t="s">
        <v>41</v>
      </c>
    </row>
    <row r="22" spans="1:13" x14ac:dyDescent="0.25">
      <c r="A22" t="s">
        <v>24</v>
      </c>
      <c r="B22">
        <v>126</v>
      </c>
      <c r="C22" s="5" t="str">
        <f t="shared" si="0"/>
        <v>liste</v>
      </c>
      <c r="D22">
        <v>83</v>
      </c>
      <c r="E22" s="10">
        <f t="shared" si="1"/>
        <v>0.65873015873015872</v>
      </c>
      <c r="F22">
        <v>43</v>
      </c>
      <c r="G22" s="10">
        <f t="shared" si="2"/>
        <v>0.34126984126984128</v>
      </c>
      <c r="H22" s="8" t="s">
        <v>30</v>
      </c>
      <c r="I22" s="9">
        <v>8</v>
      </c>
      <c r="J22">
        <f>Tableau2[[#This Row],[nombre total de noms sur la liste]]*Tableau2[[#This Row],[F en %]]</f>
        <v>5.2698412698412698</v>
      </c>
      <c r="K22">
        <f>Tableau2[[#This Row],[nombre total de noms sur la liste]]*Tableau2[[#This Row],[H en %]]</f>
        <v>2.7301587301587302</v>
      </c>
      <c r="L22" s="5" t="s">
        <v>43</v>
      </c>
      <c r="M22" s="5" t="s">
        <v>41</v>
      </c>
    </row>
    <row r="23" spans="1:13" x14ac:dyDescent="0.25">
      <c r="A23" s="3" t="s">
        <v>25</v>
      </c>
      <c r="B23">
        <f>SUBTOTAL(109,B5:B22)</f>
        <v>2505</v>
      </c>
      <c r="C23" s="5"/>
      <c r="D23">
        <f>SUBTOTAL(109,D5:D22)</f>
        <v>1595</v>
      </c>
      <c r="E23" s="10">
        <f t="shared" si="1"/>
        <v>0.63672654690618757</v>
      </c>
      <c r="F23">
        <f>SUBTOTAL(109,F5:F22)</f>
        <v>910</v>
      </c>
      <c r="G23" s="10">
        <f t="shared" si="2"/>
        <v>0.36327345309381237</v>
      </c>
      <c r="H23" s="7"/>
      <c r="I23" s="1"/>
    </row>
    <row r="24" spans="1:13" x14ac:dyDescent="0.25">
      <c r="H24" s="1"/>
      <c r="I24" s="1"/>
    </row>
    <row r="25" spans="1:13" x14ac:dyDescent="0.25">
      <c r="H25" s="1"/>
      <c r="I25" s="1"/>
    </row>
    <row r="26" spans="1:13" x14ac:dyDescent="0.25">
      <c r="H26" s="1"/>
      <c r="I26" s="1"/>
    </row>
    <row r="27" spans="1:13" x14ac:dyDescent="0.25">
      <c r="H27" s="1"/>
      <c r="I27" s="1"/>
    </row>
    <row r="28" spans="1:13" x14ac:dyDescent="0.25">
      <c r="H28" s="1"/>
      <c r="I28" s="1"/>
    </row>
    <row r="29" spans="1:13" x14ac:dyDescent="0.25">
      <c r="H29" s="1"/>
      <c r="I29" s="1"/>
    </row>
    <row r="30" spans="1:13" x14ac:dyDescent="0.25">
      <c r="H30" s="1"/>
      <c r="I30" s="1"/>
    </row>
    <row r="31" spans="1:13" x14ac:dyDescent="0.25">
      <c r="H31" s="1"/>
      <c r="I31" s="1"/>
    </row>
    <row r="32" spans="1:13" x14ac:dyDescent="0.25">
      <c r="H32" s="1"/>
      <c r="I32" s="1"/>
    </row>
    <row r="33" spans="8:9" x14ac:dyDescent="0.25">
      <c r="H33" s="1"/>
      <c r="I33" s="1"/>
    </row>
    <row r="34" spans="8:9" x14ac:dyDescent="0.25">
      <c r="H34" s="1"/>
      <c r="I34" s="1"/>
    </row>
    <row r="35" spans="8:9" x14ac:dyDescent="0.25">
      <c r="H35" s="1"/>
      <c r="I35" s="1"/>
    </row>
  </sheetData>
  <printOptions horizontalCentered="1"/>
  <pageMargins left="0.70866141732283472" right="0.70866141732283472" top="1.6929133858267718" bottom="0.74803149606299213" header="0.31496062992125984" footer="0.31496062992125984"/>
  <pageSetup paperSize="9" scale="86" orientation="landscape" r:id="rId1"/>
  <headerFooter>
    <oddHeader>&amp;C&amp;"-,Gras"&amp;12Effectifs 2018
CT AC et CT de chaque DRAC
Photographie F/H au 1er janvier 2018
données brutes en cours de vérifications par les services</oddHead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mortier</dc:creator>
  <cp:lastModifiedBy>stephane mortier</cp:lastModifiedBy>
  <cp:lastPrinted>2018-01-18T14:13:33Z</cp:lastPrinted>
  <dcterms:created xsi:type="dcterms:W3CDTF">2018-01-17T16:38:13Z</dcterms:created>
  <dcterms:modified xsi:type="dcterms:W3CDTF">2018-01-18T14:13:59Z</dcterms:modified>
</cp:coreProperties>
</file>