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Tableaux de présentations sur base fichier Photographie_CTM_synthese\"/>
    </mc:Choice>
  </mc:AlternateContent>
  <bookViews>
    <workbookView xWindow="0" yWindow="0" windowWidth="19875" windowHeight="10410" activeTab="1"/>
  </bookViews>
  <sheets>
    <sheet name="affichage AC" sheetId="2" r:id="rId1"/>
    <sheet name="données des DRAC et EP" sheetId="3" r:id="rId2"/>
  </sheets>
  <definedNames>
    <definedName name="_xlnm.Print_Area" localSheetId="0">'affichage AC'!$A$1:$L$115</definedName>
    <definedName name="_xlnm.Print_Area" localSheetId="1">'données des DRAC et EP'!$A$1:$L$80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2" l="1"/>
  <c r="J10" i="2" s="1"/>
  <c r="D10" i="2"/>
  <c r="I10" i="2" s="1"/>
  <c r="F84" i="2" l="1"/>
  <c r="F85" i="2"/>
  <c r="F86" i="2"/>
  <c r="F87" i="2"/>
  <c r="F89" i="2"/>
  <c r="F90" i="2"/>
  <c r="F91" i="2"/>
  <c r="F92" i="2"/>
  <c r="F94" i="2"/>
  <c r="F95" i="2"/>
  <c r="F96" i="2"/>
  <c r="F97" i="2"/>
  <c r="F99" i="2"/>
  <c r="F100" i="2"/>
  <c r="F101" i="2"/>
  <c r="F103" i="2"/>
  <c r="F104" i="2"/>
  <c r="F105" i="2"/>
  <c r="F106" i="2"/>
  <c r="F108" i="2"/>
  <c r="D84" i="2"/>
  <c r="D85" i="2"/>
  <c r="D86" i="2"/>
  <c r="D87" i="2"/>
  <c r="D89" i="2"/>
  <c r="D90" i="2"/>
  <c r="D91" i="2"/>
  <c r="D92" i="2"/>
  <c r="D94" i="2"/>
  <c r="D95" i="2"/>
  <c r="D96" i="2"/>
  <c r="D97" i="2"/>
  <c r="D99" i="2"/>
  <c r="D100" i="2"/>
  <c r="D101" i="2"/>
  <c r="D103" i="2"/>
  <c r="D104" i="2"/>
  <c r="D105" i="2"/>
  <c r="D106" i="2"/>
  <c r="D108" i="2"/>
  <c r="J108" i="2" l="1"/>
  <c r="I108" i="2"/>
  <c r="J103" i="2" l="1"/>
  <c r="I103" i="2"/>
  <c r="J99" i="2"/>
  <c r="I99" i="2"/>
  <c r="J94" i="2"/>
  <c r="I94" i="2"/>
  <c r="J89" i="2"/>
  <c r="I89" i="2"/>
  <c r="J84" i="2"/>
  <c r="I84" i="2"/>
  <c r="F82" i="2"/>
  <c r="D82" i="2"/>
  <c r="F81" i="2"/>
  <c r="D81" i="2"/>
  <c r="F80" i="2"/>
  <c r="D80" i="2"/>
  <c r="E79" i="2"/>
  <c r="C79" i="2"/>
  <c r="B79" i="2"/>
  <c r="F77" i="2"/>
  <c r="D77" i="2"/>
  <c r="F76" i="2"/>
  <c r="D76" i="2"/>
  <c r="F75" i="2"/>
  <c r="D75" i="2"/>
  <c r="E74" i="2"/>
  <c r="C74" i="2"/>
  <c r="B74" i="2"/>
  <c r="F74" i="2" s="1"/>
  <c r="J74" i="2" s="1"/>
  <c r="F72" i="2"/>
  <c r="D72" i="2"/>
  <c r="F71" i="2"/>
  <c r="D71" i="2"/>
  <c r="E70" i="2"/>
  <c r="C70" i="2"/>
  <c r="B70" i="2"/>
  <c r="F68" i="2"/>
  <c r="D68" i="2"/>
  <c r="F67" i="2"/>
  <c r="D67" i="2"/>
  <c r="F66" i="2"/>
  <c r="D66" i="2"/>
  <c r="E65" i="2"/>
  <c r="C65" i="2"/>
  <c r="B65" i="2"/>
  <c r="F65" i="2" s="1"/>
  <c r="J65" i="2" s="1"/>
  <c r="F63" i="2"/>
  <c r="D63" i="2"/>
  <c r="F62" i="2"/>
  <c r="D62" i="2"/>
  <c r="E61" i="2"/>
  <c r="C61" i="2"/>
  <c r="B61" i="2"/>
  <c r="F59" i="2"/>
  <c r="D59" i="2"/>
  <c r="F58" i="2"/>
  <c r="D58" i="2"/>
  <c r="F57" i="2"/>
  <c r="D57" i="2"/>
  <c r="E56" i="2"/>
  <c r="C56" i="2"/>
  <c r="B56" i="2"/>
  <c r="F56" i="2" s="1"/>
  <c r="J56" i="2" s="1"/>
  <c r="F53" i="2"/>
  <c r="D53" i="2"/>
  <c r="F52" i="2"/>
  <c r="D52" i="2"/>
  <c r="E51" i="2"/>
  <c r="C51" i="2"/>
  <c r="B51" i="2"/>
  <c r="F49" i="2"/>
  <c r="J49" i="2" s="1"/>
  <c r="D49" i="2"/>
  <c r="I49" i="2" s="1"/>
  <c r="F47" i="2"/>
  <c r="J47" i="2" s="1"/>
  <c r="D47" i="2"/>
  <c r="I47" i="2" s="1"/>
  <c r="F45" i="2"/>
  <c r="D45" i="2"/>
  <c r="F44" i="2"/>
  <c r="D44" i="2"/>
  <c r="F43" i="2"/>
  <c r="D43" i="2"/>
  <c r="F42" i="2"/>
  <c r="J42" i="2" s="1"/>
  <c r="D42" i="2"/>
  <c r="I42" i="2" s="1"/>
  <c r="F40" i="2"/>
  <c r="D40" i="2"/>
  <c r="F39" i="2"/>
  <c r="D39" i="2"/>
  <c r="F38" i="2"/>
  <c r="D38" i="2"/>
  <c r="F37" i="2"/>
  <c r="J37" i="2" s="1"/>
  <c r="D37" i="2"/>
  <c r="I37" i="2" s="1"/>
  <c r="F35" i="2"/>
  <c r="D35" i="2"/>
  <c r="F34" i="2"/>
  <c r="D34" i="2"/>
  <c r="F33" i="2"/>
  <c r="D33" i="2"/>
  <c r="F32" i="2"/>
  <c r="J32" i="2" s="1"/>
  <c r="D32" i="2"/>
  <c r="I32" i="2" s="1"/>
  <c r="F30" i="2"/>
  <c r="D30" i="2"/>
  <c r="F29" i="2"/>
  <c r="D29" i="2"/>
  <c r="F28" i="2"/>
  <c r="D28" i="2"/>
  <c r="F27" i="2"/>
  <c r="J27" i="2" s="1"/>
  <c r="D27" i="2"/>
  <c r="I27" i="2" s="1"/>
  <c r="F25" i="2"/>
  <c r="D25" i="2"/>
  <c r="F24" i="2"/>
  <c r="D24" i="2"/>
  <c r="F23" i="2"/>
  <c r="D23" i="2"/>
  <c r="F22" i="2"/>
  <c r="J22" i="2" s="1"/>
  <c r="D22" i="2"/>
  <c r="I22" i="2" s="1"/>
  <c r="F20" i="2"/>
  <c r="D20" i="2"/>
  <c r="F19" i="2"/>
  <c r="D19" i="2"/>
  <c r="F18" i="2"/>
  <c r="J18" i="2" s="1"/>
  <c r="D18" i="2"/>
  <c r="I18" i="2" s="1"/>
  <c r="F16" i="2"/>
  <c r="D16" i="2"/>
  <c r="F15" i="2"/>
  <c r="D15" i="2"/>
  <c r="F14" i="2"/>
  <c r="J14" i="2" s="1"/>
  <c r="D14" i="2"/>
  <c r="I14" i="2" s="1"/>
  <c r="D51" i="2" l="1"/>
  <c r="I51" i="2" s="1"/>
  <c r="D61" i="2"/>
  <c r="I61" i="2" s="1"/>
  <c r="D70" i="2"/>
  <c r="I70" i="2" s="1"/>
  <c r="D79" i="2"/>
  <c r="I79" i="2" s="1"/>
  <c r="F51" i="2"/>
  <c r="J51" i="2" s="1"/>
  <c r="F61" i="2"/>
  <c r="J61" i="2" s="1"/>
  <c r="F70" i="2"/>
  <c r="J70" i="2" s="1"/>
  <c r="F79" i="2"/>
  <c r="J79" i="2" s="1"/>
  <c r="D56" i="2"/>
  <c r="I56" i="2" s="1"/>
  <c r="D65" i="2"/>
  <c r="I65" i="2" s="1"/>
  <c r="D74" i="2"/>
  <c r="I74" i="2" s="1"/>
</calcChain>
</file>

<file path=xl/sharedStrings.xml><?xml version="1.0" encoding="utf-8"?>
<sst xmlns="http://schemas.openxmlformats.org/spreadsheetml/2006/main" count="621" uniqueCount="232">
  <si>
    <t>F en %</t>
  </si>
  <si>
    <t>H en %</t>
  </si>
  <si>
    <t>nombre total de noms sur la liste</t>
  </si>
  <si>
    <t>ventilation F</t>
  </si>
  <si>
    <t>ventilation H</t>
  </si>
  <si>
    <t>choix 1</t>
  </si>
  <si>
    <t>Choix 2</t>
  </si>
  <si>
    <t>nbre de Femmes</t>
  </si>
  <si>
    <t>nbre d'hommes</t>
  </si>
  <si>
    <t>CAP  - Corps/Grades</t>
  </si>
  <si>
    <t>nbre de répsentants
titulaires
/suppléants</t>
  </si>
  <si>
    <t>2/2</t>
  </si>
  <si>
    <t>2F/2H</t>
  </si>
  <si>
    <t>1F/3H</t>
  </si>
  <si>
    <t>- CTA</t>
  </si>
  <si>
    <t>1/1</t>
  </si>
  <si>
    <t>- CTA principal</t>
  </si>
  <si>
    <t>3/3</t>
  </si>
  <si>
    <t>3F/3H</t>
  </si>
  <si>
    <t>2F/4H</t>
  </si>
  <si>
    <t>- ISCP classe normale</t>
  </si>
  <si>
    <t>- ISCP classe supérieure</t>
  </si>
  <si>
    <t>6/6</t>
  </si>
  <si>
    <t>6F/6H</t>
  </si>
  <si>
    <t>5F/7H</t>
  </si>
  <si>
    <t>- TA classe normale</t>
  </si>
  <si>
    <t>- TA classe supérieure</t>
  </si>
  <si>
    <t>- TA classe exceptionnelle</t>
  </si>
  <si>
    <t>- TSCBF classe normale</t>
  </si>
  <si>
    <t>- TSCBF classe supérieure</t>
  </si>
  <si>
    <t>- TSCBF classe exceptionnelle</t>
  </si>
  <si>
    <t>5/5</t>
  </si>
  <si>
    <t>2F/8H</t>
  </si>
  <si>
    <t>1F/9H</t>
  </si>
  <si>
    <t>- ATAE (C1)</t>
  </si>
  <si>
    <t>- ATAE principal de 2ème classe (C2)</t>
  </si>
  <si>
    <t>- ATAE principal de 1ère classe (C3)</t>
  </si>
  <si>
    <t>7/7</t>
  </si>
  <si>
    <t>7F/7H</t>
  </si>
  <si>
    <t>6F/8H</t>
  </si>
  <si>
    <t>- AASM (C1)</t>
  </si>
  <si>
    <t>- AASM principal de 2ème classe (C2)</t>
  </si>
  <si>
    <t>- AASM principal de 1ère classe (C3)</t>
  </si>
  <si>
    <t>CAP des architectes et urbanistes de l'État</t>
  </si>
  <si>
    <t>5F/5H</t>
  </si>
  <si>
    <t>4F/6H</t>
  </si>
  <si>
    <t xml:space="preserve"> - Architecte et urbaniste de l'Etat</t>
  </si>
  <si>
    <t xml:space="preserve"> - Architecte et urbaniste en chef</t>
  </si>
  <si>
    <t>- Architecte et urbaniste général</t>
  </si>
  <si>
    <t>CAP des architectes en chef des monuments historiques</t>
  </si>
  <si>
    <t>1F/1H</t>
  </si>
  <si>
    <t>0F/2H</t>
  </si>
  <si>
    <t>CAP des assistants ingénieurs</t>
  </si>
  <si>
    <t>2F/0H</t>
  </si>
  <si>
    <t>CAP des chargés d'études documentaires</t>
  </si>
  <si>
    <t>4/4</t>
  </si>
  <si>
    <t>7F/1H</t>
  </si>
  <si>
    <t>6F/2H</t>
  </si>
  <si>
    <t xml:space="preserve"> - Chargé d'études documentaires</t>
  </si>
  <si>
    <t xml:space="preserve"> - Chargé d'études documentaires principal</t>
  </si>
  <si>
    <t xml:space="preserve"> - Chargé d'études docuementaires hors-classe</t>
  </si>
  <si>
    <t>CAP des conservateurs du patrimoine</t>
  </si>
  <si>
    <t>7F/5H</t>
  </si>
  <si>
    <t xml:space="preserve"> - Conservateur du patrimoine</t>
  </si>
  <si>
    <t xml:space="preserve"> - Conservateur du patrimoine en chef</t>
  </si>
  <si>
    <t xml:space="preserve"> - Conservateur du patrimoine général</t>
  </si>
  <si>
    <t>CAP des ingénieurs d'études</t>
  </si>
  <si>
    <t>4F/2H</t>
  </si>
  <si>
    <t xml:space="preserve"> - Ingénieur d'études de classe normale</t>
  </si>
  <si>
    <t xml:space="preserve"> - Ingénieur d'étude hors classe</t>
  </si>
  <si>
    <t>CAP des ingénieurs de recherche</t>
  </si>
  <si>
    <t xml:space="preserve"> - Ingénieur de recherche de 2ème classe</t>
  </si>
  <si>
    <t xml:space="preserve"> - Ingénieur de recherche de 1ère classe</t>
  </si>
  <si>
    <t xml:space="preserve"> - Ingénieur de recherche hors classe</t>
  </si>
  <si>
    <t>CAP des professeurs des écoles d'art</t>
  </si>
  <si>
    <t xml:space="preserve"> - Professeur des écoles nationales supérieures d'art de 2ème classe</t>
  </si>
  <si>
    <t xml:space="preserve"> - Professeur des écoles nationales supérieures d'art de 1ère classe</t>
  </si>
  <si>
    <t>CAP des secrétaires de documentation</t>
  </si>
  <si>
    <t>5F/3H</t>
  </si>
  <si>
    <t xml:space="preserve"> - Secrétaire de documentation de classe normale</t>
  </si>
  <si>
    <t xml:space="preserve"> - Secrétaire de documentation de classe supérieure</t>
  </si>
  <si>
    <t xml:space="preserve"> - Secrétaire de documentation de classe exceptionnelle</t>
  </si>
  <si>
    <t>CAP des techniciens de recherche</t>
  </si>
  <si>
    <t xml:space="preserve"> - Technicien de recherche de classe normale</t>
  </si>
  <si>
    <t xml:space="preserve"> - Technicien de recherche de classe supérieure</t>
  </si>
  <si>
    <t xml:space="preserve"> - Technicien de recherche de classe exceptionnelle</t>
  </si>
  <si>
    <t>CAP des adjoints administratifs</t>
  </si>
  <si>
    <t>10F/2H</t>
  </si>
  <si>
    <t xml:space="preserve"> - Principaux de 1ère classe</t>
  </si>
  <si>
    <t xml:space="preserve"> - Principaux de 2ème classe</t>
  </si>
  <si>
    <t xml:space="preserve"> - Adjoints administratifs</t>
  </si>
  <si>
    <t>CAP des administrateurs civils</t>
  </si>
  <si>
    <t xml:space="preserve"> - Généraux</t>
  </si>
  <si>
    <t xml:space="preserve"> - Hors classe</t>
  </si>
  <si>
    <t xml:space="preserve"> - Administrateurs civils</t>
  </si>
  <si>
    <t>CAP des attachés d'administration</t>
  </si>
  <si>
    <t>7F/3H</t>
  </si>
  <si>
    <t>6H/4H</t>
  </si>
  <si>
    <t xml:space="preserve"> - Principaux</t>
  </si>
  <si>
    <t xml:space="preserve"> - Attachés</t>
  </si>
  <si>
    <t>CAP des inspecteurs et conseillers de la création des enseignements artistiques et de l'action culturelle</t>
  </si>
  <si>
    <t xml:space="preserve"> - ICCEAAC</t>
  </si>
  <si>
    <t>CAP des secrétaires administratifs</t>
  </si>
  <si>
    <t>9F/3H</t>
  </si>
  <si>
    <t xml:space="preserve"> - Classe exceptionnelle</t>
  </si>
  <si>
    <t xml:space="preserve"> - Classe supérieure</t>
  </si>
  <si>
    <t xml:space="preserve"> - Classe normale</t>
  </si>
  <si>
    <t>CCP des personnels enseignants</t>
  </si>
  <si>
    <t>CCP des agents publics non titulaires relevant du SG, d'un SD, d'une autre direction ou délégation ou de certains EP</t>
  </si>
  <si>
    <t>4F/4H</t>
  </si>
  <si>
    <t>CCP des agents publics non titulaires recrutés par le ministère pour occuper un poste au sein d'un service relevant de la DGCA ou de certains EP sous sa tutelle</t>
  </si>
  <si>
    <t>CCP des agents publics non titulaires recrutés par le ministère pour occuper un poste au sein d'un service relevant de la DGP ou de certains EPA sous sa tutelle</t>
  </si>
  <si>
    <t>CCP conservatoires</t>
  </si>
  <si>
    <t>nbre de rerésentants
titulaires
/suppléants</t>
  </si>
  <si>
    <t>4F/8H</t>
  </si>
  <si>
    <t>CAP des inspecteurs généraux de l'administration des affaires cultutrelles</t>
  </si>
  <si>
    <t>-</t>
  </si>
  <si>
    <t>CAP des chefs de travaux d'art</t>
  </si>
  <si>
    <t>CAP des techniciens d'art</t>
  </si>
  <si>
    <t>CAP des techniciens des services culturels et des batiments de France</t>
  </si>
  <si>
    <t>CAP des adjoints techniques d'accueil, de surveillance et de magasinage</t>
  </si>
  <si>
    <t>CAP des adjoints techniques des administrations de l'État</t>
  </si>
  <si>
    <t>Nombre de Femmes</t>
  </si>
  <si>
    <t>Nombre de Hommes</t>
  </si>
  <si>
    <t>nbre de répsentants
titulaires/suppléants</t>
  </si>
  <si>
    <t>CTM</t>
  </si>
  <si>
    <t>15/15</t>
  </si>
  <si>
    <t>17F/13H</t>
  </si>
  <si>
    <t>16F/14H</t>
  </si>
  <si>
    <t>CT de proximité de chaque DRAC</t>
  </si>
  <si>
    <t>type de scrutin</t>
  </si>
  <si>
    <t>nbre de représentants
titulaires/suppléants</t>
  </si>
  <si>
    <t>DAC de Guadeloupe</t>
  </si>
  <si>
    <t>DAC de Guyane</t>
  </si>
  <si>
    <t>DAC de Martinique</t>
  </si>
  <si>
    <t>DAC Réunion</t>
  </si>
  <si>
    <t>DRAC Auvergne-Rhone-Alpes</t>
  </si>
  <si>
    <t>8F/4H</t>
  </si>
  <si>
    <t>DRAC Bourgogne-franche-Comté</t>
  </si>
  <si>
    <t>DRAC Bretagne</t>
  </si>
  <si>
    <t>DRAC Val de Loire</t>
  </si>
  <si>
    <t>DRAC Corse</t>
  </si>
  <si>
    <t>DRAC Grand-Est</t>
  </si>
  <si>
    <t>DRAC Hauts-de-France</t>
  </si>
  <si>
    <t>DRAC Île de France</t>
  </si>
  <si>
    <t>DRAC Normandie</t>
  </si>
  <si>
    <t>DRAC Nouvelle Aquitaine</t>
  </si>
  <si>
    <t>DRAC Occitanie</t>
  </si>
  <si>
    <t>DRAC PACA</t>
  </si>
  <si>
    <t>DRAC Pays de la Loire</t>
  </si>
  <si>
    <t xml:space="preserve">   </t>
  </si>
  <si>
    <t>Académie de France à Rome</t>
  </si>
  <si>
    <t>sigle</t>
  </si>
  <si>
    <t>Bibliothèque nationale de France (BNF) (effectifs au CT de proximité)</t>
  </si>
  <si>
    <t>liste</t>
  </si>
  <si>
    <t>10/10</t>
  </si>
  <si>
    <t>12F/8H</t>
  </si>
  <si>
    <t>Bibliothèque publique d'information (BPI)</t>
  </si>
  <si>
    <t>Centre des monuments nationaux (CMN)</t>
  </si>
  <si>
    <t>Centre national d'art et de culture Georges Pompidou (CNAC-GP)</t>
  </si>
  <si>
    <t>10F/10H</t>
  </si>
  <si>
    <t>Centre national des Arts plastiques (CNAP)</t>
  </si>
  <si>
    <t>Centre national du cinéma et de l'image animé (CNC)</t>
  </si>
  <si>
    <t>8/8</t>
  </si>
  <si>
    <t>10F/6H</t>
  </si>
  <si>
    <t>Centre national du Livre (CNL)</t>
  </si>
  <si>
    <t>Conservatoire national supérieur d'art dramatique (CNSAD)</t>
  </si>
  <si>
    <t>Conservatoire national supérieur de musique et de danse de Lyon (CNSMD Lyon)</t>
  </si>
  <si>
    <t>conservatoire national supérieur de musique et de danse de Paris (CNSMD Paris)</t>
  </si>
  <si>
    <t>9F/11H</t>
  </si>
  <si>
    <t>Ecole du Louvre</t>
  </si>
  <si>
    <t>Ecole nationale des arts décoratifs (ENSAD)</t>
  </si>
  <si>
    <t>Ecole nationale supérieure d'architecture de Bretagne</t>
  </si>
  <si>
    <t>Ecole nationale supérieure d'architecture de Clermont-Ferrand</t>
  </si>
  <si>
    <t>Ecole nationale supérieure d'architecture de Grenoblle</t>
  </si>
  <si>
    <t>Ecole nationale supérieure d'architecture de la ville et des territoires à Marnes la vallée</t>
  </si>
  <si>
    <t>Ecole nationale supérieure d'architecture de Lyon</t>
  </si>
  <si>
    <t>Ecole nationale supérieure d'architecture de Marseilles-Luminy</t>
  </si>
  <si>
    <t xml:space="preserve">Ecole nationale supérieure d'architecture de Montpellier </t>
  </si>
  <si>
    <t>Ecole nationale supérieure d'architecture de Nancy</t>
  </si>
  <si>
    <t>Ecole nationale supérieure d'architecture de Nantes</t>
  </si>
  <si>
    <t>Ecole nationale supérieure d'architecture de Normandie</t>
  </si>
  <si>
    <t>Ecole nationale supérieure d'architecture de Paris-Belleville</t>
  </si>
  <si>
    <t>Ecole nationale supérieure d'architecture de Paris-La Villette</t>
  </si>
  <si>
    <t>Ecole nationale supérieure d'architecture de Paris-Malaquais</t>
  </si>
  <si>
    <t>Ecole nationale supérieure d'architecture de Paris-Val de Seine</t>
  </si>
  <si>
    <t>Ecole nationale supérieure d'architecture de Saint-Etienne</t>
  </si>
  <si>
    <t>Ecole nationale supérieure d'architecture de Strasbourg</t>
  </si>
  <si>
    <t>Ecole nationale supérieure d'architecture de Toulouse</t>
  </si>
  <si>
    <t>Ecole nationale supérieure d'architecture de Versailles</t>
  </si>
  <si>
    <t>Ecole nationale supérieure d'architecture et de paysage de Bordeaux</t>
  </si>
  <si>
    <t>Ecole nationale supérieure d'architecture et de paysage de Lille</t>
  </si>
  <si>
    <t>Ecole nationale supérieure d'art de Bourges</t>
  </si>
  <si>
    <t>Ecole nationale supérieure d'art de Cergy-Pontoise</t>
  </si>
  <si>
    <t>Ecole nationale supérieure d'art de Dijon</t>
  </si>
  <si>
    <t>Ecole nationale supérieure d'art de Nancy</t>
  </si>
  <si>
    <t>Ecole nationale supérieure de la photographie d'Arles</t>
  </si>
  <si>
    <t>Ecole nationale supérieure des beaux-arts (ENSBA)</t>
  </si>
  <si>
    <t>6F/4H</t>
  </si>
  <si>
    <t>Ecole nationales supérieure d'art de Limoges</t>
  </si>
  <si>
    <t>EP "Cité de de la céramique - Sèvre et Limoges"</t>
  </si>
  <si>
    <t>EP "Villa Arson"</t>
  </si>
  <si>
    <t>EP du château du musée et du domaine national de Versailles</t>
  </si>
  <si>
    <t>EP du musée des arts asiatiques Guimet</t>
  </si>
  <si>
    <t>EP du musée des civilisations de l'Europe et de la Méditerrannée (MUCEM)</t>
  </si>
  <si>
    <t>EP du musée D'Orsay et du musée de l'Orangerie</t>
  </si>
  <si>
    <t>11F/9H</t>
  </si>
  <si>
    <t>EP du musée du Louvre</t>
  </si>
  <si>
    <t>EP du musée du Quai Branly-Jacques Chirac</t>
  </si>
  <si>
    <t>EP du musée et du domaine national du château de Fontainebleau</t>
  </si>
  <si>
    <t>EP du Musée Jean-Jacques Henner et du musée Gustave Moreau</t>
  </si>
  <si>
    <t>EP du musée national Picasso - Paris</t>
  </si>
  <si>
    <t>EP du musée Rodin</t>
  </si>
  <si>
    <t>EP du Palais de la Porte Dorée</t>
  </si>
  <si>
    <t>Institut national de recherches archéologiques préventives (INRAP)</t>
  </si>
  <si>
    <t>Institut national d'histoire de l'art (INHA)</t>
  </si>
  <si>
    <t>Institut national du patrimoine</t>
  </si>
  <si>
    <t>Opérateur du patrimoine et des projets immobiliers de la culture (OPPIC)</t>
  </si>
  <si>
    <t xml:space="preserve">  CT de proximité de chaque EP</t>
  </si>
  <si>
    <t>Élections professionnelles 2018</t>
  </si>
  <si>
    <t>effectifs</t>
  </si>
  <si>
    <t>9F/7H</t>
  </si>
  <si>
    <t>8F/12H</t>
  </si>
  <si>
    <t>3F/5H</t>
  </si>
  <si>
    <t>3F/7H</t>
  </si>
  <si>
    <t>5F/9H</t>
  </si>
  <si>
    <t>5H/3F</t>
  </si>
  <si>
    <t>En application du décret n°2011-184 du 15 février 2011 et du décret n°82-451 du 28 mai 1982, vous trouverez ci-dessous la « photographie » des effectifs détaillant la répartition des femmes et des hommes.
Les chiffres définitifs seront fixés par les arrêtés ou décisions de création des instances qui seront publiés au plus tard six mois avant la date des scrutins.</t>
  </si>
  <si>
    <t>CAP des ingénieurs des services culturels et du patrimoine</t>
  </si>
  <si>
    <t>0H/2H</t>
  </si>
  <si>
    <t xml:space="preserve">CCP </t>
  </si>
  <si>
    <t>CT 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</si>
</sst>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 %"/>
    <numFmt numFmtId="165" formatCode="0.00\ %"/>
    <numFmt numFmtId="166" formatCode="#\ ?/?"/>
    <numFmt numFmtId="167" formatCode="0.0000"/>
  </numFmts>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sz val="11"/>
      <color rgb="FF000000"/>
      <name val="Calibri"/>
      <family val="2"/>
      <charset val="1"/>
    </font>
    <font>
      <sz val="11"/>
      <color theme="1"/>
      <name val="Calibri"/>
      <scheme val="minor"/>
    </font>
    <font>
      <sz val="11"/>
      <color theme="0"/>
      <name val="Calibri"/>
      <family val="2"/>
      <scheme val="minor"/>
    </font>
    <font>
      <sz val="11"/>
      <name val="Calibri"/>
      <family val="2"/>
      <scheme val="minor"/>
    </font>
    <font>
      <b/>
      <sz val="28"/>
      <color theme="0"/>
      <name val="Calibri"/>
      <family val="2"/>
      <scheme val="minor"/>
    </font>
    <font>
      <sz val="16"/>
      <color theme="1"/>
      <name val="Calibri"/>
      <family val="2"/>
      <scheme val="minor"/>
    </font>
    <font>
      <sz val="11"/>
      <color rgb="FFFF0000"/>
      <name val="Calibri"/>
      <family val="2"/>
    </font>
  </fonts>
  <fills count="10">
    <fill>
      <patternFill patternType="none"/>
    </fill>
    <fill>
      <patternFill patternType="gray125"/>
    </fill>
    <fill>
      <patternFill patternType="solid">
        <fgColor theme="4"/>
        <bgColor theme="4"/>
      </patternFill>
    </fill>
    <fill>
      <patternFill patternType="solid">
        <fgColor theme="4" tint="0.39997558519241921"/>
        <bgColor indexed="65"/>
      </patternFill>
    </fill>
    <fill>
      <patternFill patternType="solid">
        <fgColor theme="4" tint="-0.499984740745262"/>
        <bgColor theme="4"/>
      </patternFill>
    </fill>
    <fill>
      <patternFill patternType="solid">
        <fgColor theme="4" tint="-0.249977111117893"/>
        <bgColor indexed="64"/>
      </patternFill>
    </fill>
    <fill>
      <patternFill patternType="solid">
        <fgColor theme="4" tint="-0.249977111117893"/>
        <bgColor theme="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39997558519241921"/>
        <bgColor theme="4"/>
      </patternFill>
    </fill>
  </fills>
  <borders count="4">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5">
    <xf numFmtId="0" fontId="0" fillId="0" borderId="0"/>
    <xf numFmtId="9" fontId="1" fillId="0" borderId="0" applyFont="0" applyFill="0" applyBorder="0" applyAlignment="0" applyProtection="0"/>
    <xf numFmtId="0" fontId="6" fillId="0" borderId="0"/>
    <xf numFmtId="164" fontId="6" fillId="0" borderId="0" applyBorder="0" applyProtection="0"/>
    <xf numFmtId="0" fontId="8" fillId="3" borderId="0" applyNumberFormat="0" applyBorder="0" applyAlignment="0" applyProtection="0"/>
  </cellStyleXfs>
  <cellXfs count="105">
    <xf numFmtId="0" fontId="0" fillId="0" borderId="0" xfId="0"/>
    <xf numFmtId="0" fontId="0" fillId="0" borderId="0" xfId="0" applyAlignment="1">
      <alignment horizontal="center" vertical="center" wrapText="1"/>
    </xf>
    <xf numFmtId="0" fontId="0" fillId="0" borderId="0" xfId="0" applyAlignment="1">
      <alignment horizontal="center" vertical="center"/>
    </xf>
    <xf numFmtId="10" fontId="0" fillId="0" borderId="0" xfId="0" applyNumberFormat="1"/>
    <xf numFmtId="2" fontId="0" fillId="0" borderId="0" xfId="0" applyNumberFormat="1" applyAlignment="1">
      <alignment horizontal="center" vertical="center" wrapText="1"/>
    </xf>
    <xf numFmtId="0" fontId="2" fillId="2" borderId="0" xfId="0" applyFont="1" applyFill="1" applyAlignment="1">
      <alignment horizontal="center" vertical="center" wrapText="1"/>
    </xf>
    <xf numFmtId="0" fontId="0" fillId="0" borderId="0" xfId="0" applyAlignment="1">
      <alignment vertical="center" wrapText="1"/>
    </xf>
    <xf numFmtId="0" fontId="3" fillId="0" borderId="0" xfId="0" applyFont="1"/>
    <xf numFmtId="10" fontId="3" fillId="0" borderId="0" xfId="1" applyNumberFormat="1" applyFont="1"/>
    <xf numFmtId="12" fontId="3" fillId="0" borderId="0" xfId="1" quotePrefix="1" applyNumberFormat="1" applyFont="1" applyAlignment="1">
      <alignment horizontal="center"/>
    </xf>
    <xf numFmtId="2" fontId="3" fillId="0" borderId="0" xfId="0" applyNumberFormat="1" applyFont="1"/>
    <xf numFmtId="0" fontId="3" fillId="0" borderId="0" xfId="0" applyFont="1" applyAlignment="1">
      <alignment horizontal="center"/>
    </xf>
    <xf numFmtId="0" fontId="4" fillId="0" borderId="0" xfId="0" applyFont="1"/>
    <xf numFmtId="10" fontId="4" fillId="0" borderId="0" xfId="1" applyNumberFormat="1" applyFont="1"/>
    <xf numFmtId="12" fontId="4" fillId="0" borderId="0" xfId="1" quotePrefix="1" applyNumberFormat="1" applyFont="1" applyAlignment="1">
      <alignment horizontal="center"/>
    </xf>
    <xf numFmtId="2" fontId="4" fillId="0" borderId="0" xfId="0" applyNumberFormat="1" applyFont="1"/>
    <xf numFmtId="0" fontId="5" fillId="0" borderId="0" xfId="0" applyFont="1" applyAlignment="1">
      <alignment horizontal="center"/>
    </xf>
    <xf numFmtId="10" fontId="0" fillId="0" borderId="0" xfId="1" applyNumberFormat="1" applyFont="1"/>
    <xf numFmtId="9" fontId="0" fillId="0" borderId="0" xfId="1" quotePrefix="1" applyFont="1" applyAlignment="1">
      <alignment horizontal="center"/>
    </xf>
    <xf numFmtId="0" fontId="0" fillId="0" borderId="0" xfId="1" applyNumberFormat="1" applyFont="1"/>
    <xf numFmtId="2" fontId="0" fillId="0" borderId="0" xfId="0" applyNumberFormat="1"/>
    <xf numFmtId="9" fontId="3" fillId="0" borderId="0" xfId="1" quotePrefix="1" applyFont="1" applyAlignment="1">
      <alignment horizontal="center"/>
    </xf>
    <xf numFmtId="9" fontId="4" fillId="0" borderId="0" xfId="1" quotePrefix="1" applyFont="1" applyAlignment="1">
      <alignment horizontal="center"/>
    </xf>
    <xf numFmtId="0" fontId="5"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xf>
    <xf numFmtId="2" fontId="0" fillId="0" borderId="0" xfId="0" applyNumberFormat="1" applyFont="1"/>
    <xf numFmtId="9" fontId="1" fillId="0" borderId="0" xfId="1" applyFont="1" applyAlignment="1">
      <alignment horizontal="center"/>
    </xf>
    <xf numFmtId="0" fontId="1" fillId="0" borderId="0" xfId="1" applyNumberFormat="1" applyFont="1"/>
    <xf numFmtId="10" fontId="5" fillId="0" borderId="0" xfId="1" applyNumberFormat="1" applyFont="1"/>
    <xf numFmtId="9" fontId="5" fillId="0" borderId="0" xfId="1" quotePrefix="1" applyFont="1" applyAlignment="1">
      <alignment horizontal="center"/>
    </xf>
    <xf numFmtId="2" fontId="5" fillId="0" borderId="0" xfId="0" applyNumberFormat="1" applyFont="1"/>
    <xf numFmtId="0" fontId="4" fillId="0" borderId="0" xfId="0" quotePrefix="1" applyFont="1"/>
    <xf numFmtId="9" fontId="4" fillId="0" borderId="0" xfId="1" applyFont="1" applyAlignment="1">
      <alignment horizontal="center"/>
    </xf>
    <xf numFmtId="10" fontId="3" fillId="0" borderId="0" xfId="0" applyNumberFormat="1" applyFont="1"/>
    <xf numFmtId="9" fontId="0" fillId="0" borderId="0" xfId="1" applyFont="1" applyAlignment="1">
      <alignment horizontal="center"/>
    </xf>
    <xf numFmtId="0" fontId="3" fillId="0" borderId="0" xfId="0" applyFont="1" applyAlignment="1">
      <alignment wrapText="1"/>
    </xf>
    <xf numFmtId="0" fontId="6" fillId="0" borderId="0" xfId="2" applyFill="1"/>
    <xf numFmtId="165" fontId="0" fillId="0" borderId="0" xfId="3" applyNumberFormat="1" applyFont="1" applyFill="1" applyBorder="1" applyAlignment="1" applyProtection="1"/>
    <xf numFmtId="166" fontId="0" fillId="0" borderId="0" xfId="3" quotePrefix="1" applyNumberFormat="1" applyFont="1" applyFill="1" applyBorder="1" applyAlignment="1" applyProtection="1">
      <alignment horizontal="center"/>
    </xf>
    <xf numFmtId="1" fontId="0" fillId="0" borderId="0" xfId="3" applyNumberFormat="1" applyFont="1" applyFill="1" applyBorder="1" applyAlignment="1" applyProtection="1"/>
    <xf numFmtId="0" fontId="6" fillId="0" borderId="0" xfId="2" applyFont="1" applyFill="1" applyAlignment="1">
      <alignment horizontal="center" vertical="center" wrapText="1"/>
    </xf>
    <xf numFmtId="0" fontId="0" fillId="0" borderId="0" xfId="0" applyFill="1" applyAlignment="1">
      <alignment horizontal="center" vertical="center"/>
    </xf>
    <xf numFmtId="164" fontId="0" fillId="0" borderId="0" xfId="3" quotePrefix="1" applyFont="1" applyFill="1" applyBorder="1" applyAlignment="1" applyProtection="1">
      <alignment horizontal="center"/>
    </xf>
    <xf numFmtId="2" fontId="6" fillId="0" borderId="0" xfId="2" applyNumberFormat="1" applyFill="1"/>
    <xf numFmtId="0" fontId="6" fillId="0" borderId="0" xfId="2" applyFill="1" applyAlignment="1">
      <alignment horizontal="center" vertical="center"/>
    </xf>
    <xf numFmtId="0" fontId="3" fillId="0" borderId="0" xfId="0" applyFont="1" applyAlignment="1">
      <alignment horizontal="center" vertical="center"/>
    </xf>
    <xf numFmtId="9" fontId="7" fillId="0" borderId="0" xfId="1" quotePrefix="1" applyFont="1" applyAlignment="1">
      <alignment horizontal="center"/>
    </xf>
    <xf numFmtId="0" fontId="2" fillId="4" borderId="2" xfId="0" applyFont="1" applyFill="1" applyBorder="1" applyAlignment="1">
      <alignment horizontal="center" vertical="center" wrapText="1"/>
    </xf>
    <xf numFmtId="0" fontId="2" fillId="4" borderId="2" xfId="0" applyNumberFormat="1" applyFont="1" applyFill="1" applyBorder="1" applyAlignment="1">
      <alignment horizontal="center" vertical="center" wrapText="1"/>
    </xf>
    <xf numFmtId="2" fontId="2" fillId="4" borderId="2"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10" fontId="2" fillId="4" borderId="2" xfId="1" applyNumberFormat="1" applyFont="1" applyFill="1" applyBorder="1" applyAlignment="1">
      <alignment horizontal="center" vertical="center" wrapText="1"/>
    </xf>
    <xf numFmtId="10" fontId="2" fillId="4" borderId="2" xfId="0" applyNumberFormat="1" applyFont="1" applyFill="1" applyBorder="1" applyAlignment="1">
      <alignment horizontal="center" vertical="center" wrapText="1"/>
    </xf>
    <xf numFmtId="0" fontId="2" fillId="4" borderId="2" xfId="0" quotePrefix="1" applyFont="1" applyFill="1" applyBorder="1" applyAlignment="1">
      <alignment horizontal="center" vertical="center" wrapText="1"/>
    </xf>
    <xf numFmtId="167" fontId="2" fillId="4" borderId="2" xfId="0" applyNumberFormat="1" applyFont="1" applyFill="1" applyBorder="1" applyAlignment="1">
      <alignment horizontal="center" vertical="center" wrapText="1"/>
    </xf>
    <xf numFmtId="0" fontId="0" fillId="5" borderId="0" xfId="0" applyFill="1"/>
    <xf numFmtId="0" fontId="2" fillId="6" borderId="2" xfId="0" applyFont="1" applyFill="1" applyBorder="1" applyAlignment="1">
      <alignment horizontal="center" vertical="center" wrapText="1"/>
    </xf>
    <xf numFmtId="0" fontId="2" fillId="6" borderId="2" xfId="0" applyNumberFormat="1" applyFont="1" applyFill="1" applyBorder="1" applyAlignment="1">
      <alignment horizontal="center" vertical="center" wrapText="1"/>
    </xf>
    <xf numFmtId="2" fontId="2" fillId="6" borderId="2"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0" fontId="0" fillId="7" borderId="0" xfId="0" applyFill="1"/>
    <xf numFmtId="0" fontId="0" fillId="0" borderId="0" xfId="0" applyAlignment="1">
      <alignment horizontal="center"/>
    </xf>
    <xf numFmtId="0" fontId="3" fillId="0" borderId="0" xfId="1" applyNumberFormat="1" applyFont="1" applyAlignment="1">
      <alignment horizontal="center"/>
    </xf>
    <xf numFmtId="0" fontId="4" fillId="0" borderId="0" xfId="1" applyNumberFormat="1" applyFont="1" applyAlignment="1">
      <alignment horizontal="center"/>
    </xf>
    <xf numFmtId="0" fontId="0" fillId="0" borderId="0" xfId="1" applyNumberFormat="1" applyFont="1" applyAlignment="1">
      <alignment horizontal="center"/>
    </xf>
    <xf numFmtId="0" fontId="1" fillId="0" borderId="0" xfId="1" applyNumberFormat="1" applyFont="1" applyAlignment="1">
      <alignment horizontal="center"/>
    </xf>
    <xf numFmtId="0" fontId="5" fillId="0" borderId="0" xfId="1" applyNumberFormat="1" applyFont="1" applyAlignment="1">
      <alignment horizontal="center"/>
    </xf>
    <xf numFmtId="0" fontId="7" fillId="0" borderId="0" xfId="1" applyNumberFormat="1" applyFont="1" applyAlignment="1">
      <alignment horizontal="center"/>
    </xf>
    <xf numFmtId="2" fontId="0" fillId="0" borderId="0" xfId="0" applyNumberFormat="1" applyAlignment="1">
      <alignment horizontal="center"/>
    </xf>
    <xf numFmtId="0" fontId="0" fillId="8" borderId="0" xfId="0" applyFill="1" applyAlignment="1">
      <alignment horizontal="center" vertical="center" wrapText="1"/>
    </xf>
    <xf numFmtId="2" fontId="0" fillId="8" borderId="0" xfId="0" applyNumberFormat="1" applyFill="1" applyAlignment="1">
      <alignment horizontal="center" vertical="center" wrapText="1"/>
    </xf>
    <xf numFmtId="0" fontId="2" fillId="9" borderId="0" xfId="0" applyFont="1" applyFill="1" applyAlignment="1">
      <alignment horizontal="center" vertical="center" wrapText="1"/>
    </xf>
    <xf numFmtId="12" fontId="0" fillId="0" borderId="0" xfId="1" quotePrefix="1" applyNumberFormat="1" applyFont="1" applyAlignment="1">
      <alignment horizontal="center"/>
    </xf>
    <xf numFmtId="0" fontId="8" fillId="3" borderId="0" xfId="4" applyNumberFormat="1"/>
    <xf numFmtId="2" fontId="8" fillId="3" borderId="0" xfId="4" applyNumberFormat="1"/>
    <xf numFmtId="0" fontId="8" fillId="3" borderId="0" xfId="4" applyAlignment="1">
      <alignment horizontal="center"/>
    </xf>
    <xf numFmtId="9" fontId="0" fillId="0" borderId="0" xfId="1" applyFont="1"/>
    <xf numFmtId="0" fontId="9" fillId="3" borderId="0" xfId="4" applyNumberFormat="1" applyFont="1"/>
    <xf numFmtId="2" fontId="9" fillId="3" borderId="0" xfId="4" applyNumberFormat="1" applyFont="1"/>
    <xf numFmtId="1" fontId="9" fillId="3" borderId="0" xfId="4" applyNumberFormat="1" applyFont="1"/>
    <xf numFmtId="0" fontId="0" fillId="0" borderId="0" xfId="0" applyNumberFormat="1" applyAlignment="1">
      <alignment horizontal="center"/>
    </xf>
    <xf numFmtId="9" fontId="1" fillId="0" borderId="0" xfId="1" quotePrefix="1" applyFont="1" applyAlignment="1">
      <alignment horizontal="center"/>
    </xf>
    <xf numFmtId="0" fontId="0" fillId="0" borderId="0" xfId="0" quotePrefix="1" applyAlignment="1">
      <alignment horizontal="center"/>
    </xf>
    <xf numFmtId="0" fontId="1" fillId="3" borderId="0" xfId="1" applyNumberFormat="1" applyFont="1" applyFill="1"/>
    <xf numFmtId="1" fontId="9" fillId="3" borderId="0" xfId="4" applyNumberFormat="1" applyFont="1" applyAlignment="1">
      <alignment horizontal="center"/>
    </xf>
    <xf numFmtId="0" fontId="8" fillId="5" borderId="0" xfId="0" applyFont="1" applyFill="1" applyAlignment="1">
      <alignment horizontal="center" vertical="center" wrapText="1"/>
    </xf>
    <xf numFmtId="0" fontId="8" fillId="5" borderId="0" xfId="0" applyNumberFormat="1" applyFont="1" applyFill="1" applyAlignment="1">
      <alignment horizontal="center" vertical="center" wrapText="1"/>
    </xf>
    <xf numFmtId="2" fontId="8" fillId="5" borderId="0" xfId="0" applyNumberFormat="1" applyFont="1" applyFill="1" applyAlignment="1">
      <alignment horizontal="center" vertical="center" wrapText="1"/>
    </xf>
    <xf numFmtId="0" fontId="8" fillId="3" borderId="2" xfId="4" applyFont="1" applyFill="1" applyBorder="1" applyAlignment="1">
      <alignment horizontal="center"/>
    </xf>
    <xf numFmtId="0" fontId="0" fillId="0" borderId="2" xfId="0" applyFont="1" applyBorder="1" applyAlignment="1">
      <alignment horizontal="center"/>
    </xf>
    <xf numFmtId="0" fontId="0" fillId="0" borderId="2" xfId="0" applyFont="1" applyFill="1" applyBorder="1" applyAlignment="1">
      <alignment horizontal="center"/>
    </xf>
    <xf numFmtId="1" fontId="9" fillId="3" borderId="2" xfId="4" applyNumberFormat="1" applyFont="1" applyFill="1" applyBorder="1"/>
    <xf numFmtId="0" fontId="0" fillId="0" borderId="2" xfId="0" quotePrefix="1" applyFont="1" applyBorder="1" applyAlignment="1">
      <alignment horizontal="center"/>
    </xf>
    <xf numFmtId="1" fontId="9" fillId="3" borderId="2" xfId="4" applyNumberFormat="1" applyFont="1" applyFill="1" applyBorder="1" applyAlignment="1">
      <alignment horizontal="center"/>
    </xf>
    <xf numFmtId="0" fontId="0" fillId="0" borderId="2" xfId="0" quotePrefix="1" applyFont="1" applyFill="1" applyBorder="1" applyAlignment="1">
      <alignment horizontal="center"/>
    </xf>
    <xf numFmtId="0" fontId="10" fillId="7" borderId="0" xfId="0" applyFont="1" applyFill="1" applyAlignment="1">
      <alignment horizontal="center" vertical="center" wrapText="1"/>
    </xf>
    <xf numFmtId="0" fontId="11" fillId="0" borderId="0" xfId="0" applyFont="1" applyAlignment="1">
      <alignment horizontal="center" wrapText="1"/>
    </xf>
    <xf numFmtId="0" fontId="2" fillId="6" borderId="2" xfId="0" applyFont="1" applyFill="1" applyBorder="1" applyAlignment="1">
      <alignment horizontal="center" vertical="center"/>
    </xf>
    <xf numFmtId="10" fontId="2" fillId="6" borderId="2" xfId="1" applyNumberFormat="1" applyFont="1" applyFill="1" applyBorder="1" applyAlignment="1">
      <alignment horizontal="center" vertical="center"/>
    </xf>
    <xf numFmtId="10" fontId="2" fillId="6" borderId="3" xfId="1" applyNumberFormat="1" applyFont="1" applyFill="1" applyBorder="1" applyAlignment="1">
      <alignment horizontal="center" vertical="center"/>
    </xf>
    <xf numFmtId="0" fontId="2" fillId="6" borderId="2" xfId="0" applyNumberFormat="1" applyFont="1" applyFill="1" applyBorder="1" applyAlignment="1">
      <alignment horizontal="center" vertical="center"/>
    </xf>
    <xf numFmtId="2" fontId="2" fillId="6" borderId="2" xfId="0" applyNumberFormat="1" applyFont="1" applyFill="1" applyBorder="1" applyAlignment="1">
      <alignment horizontal="center" vertical="center"/>
    </xf>
    <xf numFmtId="0" fontId="12" fillId="0" borderId="0" xfId="2" applyFont="1" applyFill="1" applyBorder="1" applyAlignment="1">
      <alignment horizontal="left" wrapText="1"/>
    </xf>
    <xf numFmtId="0" fontId="0" fillId="0" borderId="0" xfId="0" applyBorder="1"/>
  </cellXfs>
  <cellStyles count="5">
    <cellStyle name="60 % - Accent1" xfId="4" builtinId="32"/>
    <cellStyle name="Normal" xfId="0" builtinId="0"/>
    <cellStyle name="Normal 2" xfId="2"/>
    <cellStyle name="Pourcentage" xfId="1" builtinId="5"/>
    <cellStyle name="Pourcentage 2" xfId="3"/>
  </cellStyles>
  <dxfs count="22">
    <dxf>
      <fill>
        <patternFill patternType="none">
          <fgColor indexed="64"/>
          <bgColor indexed="65"/>
        </patternFill>
      </fill>
      <alignment horizontal="center" vertical="center" textRotation="0" wrapText="0" indent="0" justifyLastLine="0" shrinkToFit="0" readingOrder="0"/>
    </dxf>
    <dxf>
      <font>
        <color rgb="FF000000"/>
      </font>
      <fill>
        <patternFill patternType="none">
          <fgColor indexed="64"/>
          <bgColor indexed="65"/>
        </patternFill>
      </fill>
      <alignment horizontal="center" vertical="center" textRotation="0" wrapText="1" indent="0" justifyLastLine="0" shrinkToFit="0" readingOrder="0"/>
    </dxf>
    <dxf>
      <numFmt numFmtId="2" formatCode="0.00"/>
      <fill>
        <patternFill patternType="none">
          <fgColor indexed="64"/>
          <bgColor indexed="65"/>
        </patternFill>
      </fill>
    </dxf>
    <dxf>
      <numFmt numFmtId="2" formatCode="0.00"/>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numFmt numFmtId="165" formatCode="0.00\ %"/>
      <fill>
        <patternFill patternType="none">
          <fgColor indexed="64"/>
          <bgColor indexed="65"/>
        </patternFill>
      </fill>
      <alignment horizontal="general" vertical="bottom" textRotation="0" wrapText="0" indent="0" justifyLastLine="0" shrinkToFit="0" readingOrder="0"/>
      <protection locked="1" hidden="0"/>
    </dxf>
    <dxf>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165" formatCode="0.00\ %"/>
      <fill>
        <patternFill patternType="none">
          <fgColor indexed="64"/>
          <bgColor indexed="65"/>
        </patternFill>
      </fill>
      <alignment horizontal="general" vertical="bottom" textRotation="0" wrapText="0" indent="0" justifyLastLine="0" shrinkToFit="0" readingOrder="0"/>
      <protection locked="1" hidden="0"/>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bgColor theme="4" tint="0.39997558519241921"/>
        </patternFill>
      </fill>
    </dxf>
    <dxf>
      <font>
        <b/>
        <i/>
        <strike val="0"/>
        <condense val="0"/>
        <extend val="0"/>
        <outline val="0"/>
        <shadow val="0"/>
        <u val="none"/>
        <vertAlign val="baseline"/>
        <sz val="11"/>
        <color theme="1"/>
        <name val="Calibri"/>
        <scheme val="minor"/>
      </font>
      <alignment horizontal="center" textRotation="0" indent="0" justifyLastLine="0" shrinkToFit="0" readingOrder="0"/>
    </dxf>
    <dxf>
      <font>
        <b/>
        <i/>
        <strike val="0"/>
        <condense val="0"/>
        <extend val="0"/>
        <outline val="0"/>
        <shadow val="0"/>
        <u val="none"/>
        <vertAlign val="baseline"/>
        <sz val="11"/>
        <color theme="1"/>
        <name val="Calibri"/>
        <scheme val="minor"/>
      </font>
      <alignment horizontal="center" textRotation="0" indent="0" justifyLastLine="0" shrinkToFit="0" readingOrder="0"/>
    </dxf>
    <dxf>
      <numFmt numFmtId="2" formatCode="0.00"/>
    </dxf>
    <dxf>
      <numFmt numFmtId="2" formatCode="0.00"/>
    </dxf>
    <dxf>
      <font>
        <b val="0"/>
        <i val="0"/>
        <strike val="0"/>
        <condense val="0"/>
        <extend val="0"/>
        <outline val="0"/>
        <shadow val="0"/>
        <u val="none"/>
        <vertAlign val="baseline"/>
        <sz val="11"/>
        <color theme="1"/>
        <name val="Calibri"/>
        <scheme val="minor"/>
      </font>
      <numFmt numFmtId="0" formatCode="General"/>
      <alignment horizontal="center" textRotation="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numFmt numFmtId="14" formatCode="0.00%"/>
    </dxf>
    <dxf>
      <numFmt numFmtId="14" formatCode="0.0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3" name="Tableau2" displayName="Tableau2" ref="A13:L109" totalsRowShown="0" headerRowDxfId="21">
  <tableColumns count="12">
    <tableColumn id="14" name="CAP  - Corps/Grades"/>
    <tableColumn id="2" name="effectifs"/>
    <tableColumn id="3" name="nbre de Femmes"/>
    <tableColumn id="4" name="F en %" dataDxfId="20"/>
    <tableColumn id="5" name="nbre d'hommes"/>
    <tableColumn id="6" name="H en %" dataDxfId="19"/>
    <tableColumn id="8" name="nbre de rerésentants_x000a_titulaires_x000a_/suppléants" dataDxfId="18" dataCellStyle="Pourcentage"/>
    <tableColumn id="9" name="nombre total de noms sur la liste" dataDxfId="17" dataCellStyle="Pourcentage"/>
    <tableColumn id="10" name="ventilation F" dataDxfId="16">
      <calculatedColumnFormula>Tableau2[[#This Row],[nombre total de noms sur la liste]]*Tableau2[[#This Row],[F en %]]</calculatedColumnFormula>
    </tableColumn>
    <tableColumn id="11" name="ventilation H" dataDxfId="15">
      <calculatedColumnFormula>Tableau2[[#This Row],[nombre total de noms sur la liste]]*Tableau2[[#This Row],[H en %]]</calculatedColumnFormula>
    </tableColumn>
    <tableColumn id="7" name="choix 1" dataDxfId="14"/>
    <tableColumn id="12" name="Choix 2" dataDxfId="13"/>
  </tableColumns>
  <tableStyleInfo name="TableStyleMedium2" showFirstColumn="0" showLastColumn="0" showRowStripes="1" showColumnStripes="0"/>
</table>
</file>

<file path=xl/tables/table2.xml><?xml version="1.0" encoding="utf-8"?>
<table xmlns="http://schemas.openxmlformats.org/spreadsheetml/2006/main" id="4" name="Tableau3" displayName="Tableau3" ref="A110:L115" totalsRowShown="0" headerRowDxfId="12">
  <tableColumns count="12">
    <tableColumn id="1" name="CCP " dataDxfId="11" dataCellStyle="Normal 2"/>
    <tableColumn id="2" name="effectifs" dataDxfId="10" dataCellStyle="Normal 2"/>
    <tableColumn id="3" name="nbre de Femmes" dataDxfId="9" dataCellStyle="Normal 2"/>
    <tableColumn id="4" name="F en %" dataDxfId="8" dataCellStyle="Pourcentage 2"/>
    <tableColumn id="5" name="nbre d'hommes" dataDxfId="7" dataCellStyle="Normal 2"/>
    <tableColumn id="6" name="H en %" dataDxfId="6" dataCellStyle="Pourcentage 2"/>
    <tableColumn id="7" name="nbre de répsentants_x000a_titulaires_x000a_/suppléants" dataDxfId="5" dataCellStyle="Pourcentage 2"/>
    <tableColumn id="8" name="nombre total de noms sur la liste" dataDxfId="4" dataCellStyle="Pourcentage 2"/>
    <tableColumn id="9" name="ventilation F" dataDxfId="3" dataCellStyle="Normal 2"/>
    <tableColumn id="10" name="ventilation H" dataDxfId="2" dataCellStyle="Normal 2"/>
    <tableColumn id="11" name="choix 1" dataDxfId="1" dataCellStyle="Normal 2"/>
    <tableColumn id="12" name="Choix 2" dataDxfId="0"/>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6"/>
  <sheetViews>
    <sheetView zoomScale="60" zoomScaleNormal="60" workbookViewId="0">
      <selection activeCell="S12" sqref="S12"/>
    </sheetView>
  </sheetViews>
  <sheetFormatPr baseColWidth="10" defaultRowHeight="15" x14ac:dyDescent="0.25"/>
  <cols>
    <col min="1" max="1" width="141.28515625" customWidth="1"/>
    <col min="2" max="3" width="13.7109375" customWidth="1"/>
    <col min="4" max="4" width="11.7109375" customWidth="1"/>
    <col min="5" max="5" width="17.140625" customWidth="1"/>
    <col min="6" max="6" width="11.7109375" customWidth="1"/>
    <col min="7" max="8" width="16.7109375" style="62" customWidth="1"/>
    <col min="9" max="9" width="14.28515625" style="20" customWidth="1"/>
    <col min="10" max="10" width="14.5703125" style="20" customWidth="1"/>
    <col min="11" max="12" width="11.7109375" style="11" customWidth="1"/>
  </cols>
  <sheetData>
    <row r="1" spans="1:12" ht="53.25" customHeight="1" x14ac:dyDescent="0.25">
      <c r="A1" s="96" t="s">
        <v>219</v>
      </c>
      <c r="B1" s="96"/>
      <c r="C1" s="96"/>
      <c r="D1" s="96"/>
      <c r="E1" s="96"/>
      <c r="F1" s="96"/>
      <c r="G1" s="96"/>
      <c r="H1" s="96"/>
      <c r="I1" s="96"/>
      <c r="J1" s="96"/>
      <c r="K1" s="96"/>
      <c r="L1" s="96"/>
    </row>
    <row r="2" spans="1:12" ht="35.25" customHeight="1" x14ac:dyDescent="0.25"/>
    <row r="3" spans="1:12" ht="45" customHeight="1" x14ac:dyDescent="0.35">
      <c r="A3" s="97" t="s">
        <v>227</v>
      </c>
      <c r="B3" s="97"/>
      <c r="C3" s="97"/>
      <c r="D3" s="97"/>
      <c r="E3" s="97"/>
      <c r="F3" s="97"/>
      <c r="G3" s="97"/>
      <c r="H3" s="97"/>
      <c r="I3" s="97"/>
      <c r="J3" s="97"/>
      <c r="K3" s="97"/>
      <c r="L3" s="97"/>
    </row>
    <row r="6" spans="1:12" ht="60" x14ac:dyDescent="0.25">
      <c r="A6" s="61"/>
      <c r="B6" s="48" t="s">
        <v>220</v>
      </c>
      <c r="C6" s="48" t="s">
        <v>122</v>
      </c>
      <c r="D6" s="48" t="s">
        <v>0</v>
      </c>
      <c r="E6" s="48" t="s">
        <v>123</v>
      </c>
      <c r="F6" s="48" t="s">
        <v>1</v>
      </c>
      <c r="G6" s="48" t="s">
        <v>124</v>
      </c>
      <c r="H6" s="49" t="s">
        <v>2</v>
      </c>
      <c r="I6" s="48" t="s">
        <v>3</v>
      </c>
      <c r="J6" s="50" t="s">
        <v>4</v>
      </c>
      <c r="K6" s="50" t="s">
        <v>5</v>
      </c>
      <c r="L6" s="48" t="s">
        <v>6</v>
      </c>
    </row>
    <row r="7" spans="1:12" ht="50.25" customHeight="1" x14ac:dyDescent="0.25">
      <c r="A7" s="51" t="s">
        <v>125</v>
      </c>
      <c r="B7" s="48">
        <v>24181</v>
      </c>
      <c r="C7" s="48">
        <v>12952</v>
      </c>
      <c r="D7" s="52">
        <v>0.53562714527935151</v>
      </c>
      <c r="E7" s="48">
        <v>11225</v>
      </c>
      <c r="F7" s="53">
        <v>0.464207435589926</v>
      </c>
      <c r="G7" s="54" t="s">
        <v>126</v>
      </c>
      <c r="H7" s="48">
        <v>30</v>
      </c>
      <c r="I7" s="55">
        <v>16.068814358380546</v>
      </c>
      <c r="J7" s="55">
        <v>13.92622306769778</v>
      </c>
      <c r="K7" s="50" t="s">
        <v>127</v>
      </c>
      <c r="L7" s="48" t="s">
        <v>128</v>
      </c>
    </row>
    <row r="9" spans="1:12" ht="60" x14ac:dyDescent="0.25">
      <c r="A9" s="56"/>
      <c r="B9" s="57" t="s">
        <v>220</v>
      </c>
      <c r="C9" s="57" t="s">
        <v>122</v>
      </c>
      <c r="D9" s="57" t="s">
        <v>0</v>
      </c>
      <c r="E9" s="57" t="s">
        <v>123</v>
      </c>
      <c r="F9" s="57" t="s">
        <v>1</v>
      </c>
      <c r="G9" s="57" t="s">
        <v>124</v>
      </c>
      <c r="H9" s="58" t="s">
        <v>2</v>
      </c>
      <c r="I9" s="57" t="s">
        <v>3</v>
      </c>
      <c r="J9" s="59" t="s">
        <v>4</v>
      </c>
      <c r="K9" s="59" t="s">
        <v>5</v>
      </c>
      <c r="L9" s="57" t="s">
        <v>6</v>
      </c>
    </row>
    <row r="10" spans="1:12" ht="36" customHeight="1" x14ac:dyDescent="0.25">
      <c r="A10" s="60" t="s">
        <v>231</v>
      </c>
      <c r="B10" s="98">
        <v>4292</v>
      </c>
      <c r="C10" s="98">
        <v>2525</v>
      </c>
      <c r="D10" s="99">
        <f>C10/B10</f>
        <v>0.58830382106244172</v>
      </c>
      <c r="E10" s="98">
        <v>1767</v>
      </c>
      <c r="F10" s="100">
        <f>E10/B10</f>
        <v>0.41169617893755822</v>
      </c>
      <c r="G10" s="98" t="s">
        <v>155</v>
      </c>
      <c r="H10" s="101">
        <v>20</v>
      </c>
      <c r="I10" s="102">
        <f>H10*D10</f>
        <v>11.766076421248835</v>
      </c>
      <c r="J10" s="102">
        <f>H10*F10</f>
        <v>8.2339235787511651</v>
      </c>
      <c r="K10" s="98" t="s">
        <v>156</v>
      </c>
      <c r="L10" s="98" t="s">
        <v>206</v>
      </c>
    </row>
    <row r="13" spans="1:12" s="6" customFormat="1" ht="60" x14ac:dyDescent="0.25">
      <c r="A13" s="1" t="s">
        <v>9</v>
      </c>
      <c r="B13" s="1" t="s">
        <v>220</v>
      </c>
      <c r="C13" s="1" t="s">
        <v>7</v>
      </c>
      <c r="D13" s="1" t="s">
        <v>0</v>
      </c>
      <c r="E13" s="1" t="s">
        <v>8</v>
      </c>
      <c r="F13" s="1" t="s">
        <v>1</v>
      </c>
      <c r="G13" s="1" t="s">
        <v>113</v>
      </c>
      <c r="H13" s="1" t="s">
        <v>2</v>
      </c>
      <c r="I13" s="4" t="s">
        <v>3</v>
      </c>
      <c r="J13" s="4" t="s">
        <v>4</v>
      </c>
      <c r="K13" s="5" t="s">
        <v>5</v>
      </c>
      <c r="L13" s="5" t="s">
        <v>6</v>
      </c>
    </row>
    <row r="14" spans="1:12" x14ac:dyDescent="0.25">
      <c r="A14" s="7" t="s">
        <v>117</v>
      </c>
      <c r="B14" s="7">
        <v>118</v>
      </c>
      <c r="C14" s="7">
        <v>48</v>
      </c>
      <c r="D14" s="8">
        <f>Tableau2[[#This Row],[nbre de Femmes]]/Tableau2[[#This Row],[effectifs]]</f>
        <v>0.40677966101694918</v>
      </c>
      <c r="E14" s="7">
        <v>70</v>
      </c>
      <c r="F14" s="8">
        <f>Tableau2[[#This Row],[nbre d''hommes]]/Tableau2[[#This Row],[effectifs]]</f>
        <v>0.59322033898305082</v>
      </c>
      <c r="G14" s="9" t="s">
        <v>11</v>
      </c>
      <c r="H14" s="63">
        <v>4</v>
      </c>
      <c r="I14" s="10">
        <f>Tableau2[[#This Row],[nombre total de noms sur la liste]]*Tableau2[[#This Row],[F en %]]</f>
        <v>1.6271186440677967</v>
      </c>
      <c r="J14" s="10">
        <f>Tableau2[[#This Row],[nombre total de noms sur la liste]]*Tableau2[[#This Row],[H en %]]</f>
        <v>2.3728813559322033</v>
      </c>
      <c r="K14" s="16" t="s">
        <v>12</v>
      </c>
      <c r="L14" s="16" t="s">
        <v>13</v>
      </c>
    </row>
    <row r="15" spans="1:12" s="12" customFormat="1" x14ac:dyDescent="0.25">
      <c r="A15" s="12" t="s">
        <v>14</v>
      </c>
      <c r="B15" s="12">
        <v>96</v>
      </c>
      <c r="C15" s="12">
        <v>41</v>
      </c>
      <c r="D15" s="13">
        <f>Tableau2[[#This Row],[nbre de Femmes]]/Tableau2[[#This Row],[effectifs]]</f>
        <v>0.42708333333333331</v>
      </c>
      <c r="E15" s="12">
        <v>55</v>
      </c>
      <c r="F15" s="13">
        <f>Tableau2[[#This Row],[nbre d''hommes]]/Tableau2[[#This Row],[effectifs]]</f>
        <v>0.57291666666666663</v>
      </c>
      <c r="G15" s="14" t="s">
        <v>15</v>
      </c>
      <c r="H15" s="64">
        <v>2</v>
      </c>
      <c r="I15" s="15"/>
      <c r="J15" s="15"/>
      <c r="K15" s="16"/>
      <c r="L15" s="16"/>
    </row>
    <row r="16" spans="1:12" s="12" customFormat="1" x14ac:dyDescent="0.25">
      <c r="A16" s="12" t="s">
        <v>16</v>
      </c>
      <c r="B16" s="12">
        <v>22</v>
      </c>
      <c r="C16" s="12">
        <v>7</v>
      </c>
      <c r="D16" s="13">
        <f>Tableau2[[#This Row],[nbre de Femmes]]/Tableau2[[#This Row],[effectifs]]</f>
        <v>0.31818181818181818</v>
      </c>
      <c r="E16" s="12">
        <v>15</v>
      </c>
      <c r="F16" s="13">
        <f>Tableau2[[#This Row],[nbre d''hommes]]/Tableau2[[#This Row],[effectifs]]</f>
        <v>0.68181818181818177</v>
      </c>
      <c r="G16" s="14" t="s">
        <v>15</v>
      </c>
      <c r="H16" s="64">
        <v>2</v>
      </c>
      <c r="I16" s="15"/>
      <c r="J16" s="15"/>
      <c r="K16" s="16"/>
      <c r="L16" s="16"/>
    </row>
    <row r="17" spans="1:12" x14ac:dyDescent="0.25">
      <c r="D17" s="17"/>
      <c r="F17" s="17"/>
      <c r="G17" s="18"/>
      <c r="H17" s="65"/>
      <c r="K17" s="16"/>
      <c r="L17" s="16"/>
    </row>
    <row r="18" spans="1:12" s="7" customFormat="1" x14ac:dyDescent="0.25">
      <c r="A18" s="7" t="s">
        <v>228</v>
      </c>
      <c r="B18" s="7">
        <v>248</v>
      </c>
      <c r="C18" s="7">
        <v>114</v>
      </c>
      <c r="D18" s="8">
        <f>Tableau2[[#This Row],[nbre de Femmes]]/Tableau2[[#This Row],[effectifs]]</f>
        <v>0.45967741935483869</v>
      </c>
      <c r="E18" s="7">
        <v>134</v>
      </c>
      <c r="F18" s="8">
        <f>Tableau2[[#This Row],[nbre d''hommes]]/Tableau2[[#This Row],[effectifs]]</f>
        <v>0.54032258064516125</v>
      </c>
      <c r="G18" s="21" t="s">
        <v>17</v>
      </c>
      <c r="H18" s="63">
        <v>6</v>
      </c>
      <c r="I18" s="10">
        <f>Tableau2[[#This Row],[nombre total de noms sur la liste]]*Tableau2[[#This Row],[F en %]]</f>
        <v>2.758064516129032</v>
      </c>
      <c r="J18" s="10">
        <f>Tableau2[[#This Row],[nombre total de noms sur la liste]]*Tableau2[[#This Row],[H en %]]</f>
        <v>3.2419354838709675</v>
      </c>
      <c r="K18" s="16" t="s">
        <v>18</v>
      </c>
      <c r="L18" s="16" t="s">
        <v>19</v>
      </c>
    </row>
    <row r="19" spans="1:12" s="12" customFormat="1" x14ac:dyDescent="0.25">
      <c r="A19" s="12" t="s">
        <v>20</v>
      </c>
      <c r="B19" s="12">
        <v>185</v>
      </c>
      <c r="C19" s="12">
        <v>94</v>
      </c>
      <c r="D19" s="13">
        <f>Tableau2[[#This Row],[nbre de Femmes]]/Tableau2[[#This Row],[effectifs]]</f>
        <v>0.50810810810810814</v>
      </c>
      <c r="E19" s="12">
        <v>91</v>
      </c>
      <c r="F19" s="13">
        <f>Tableau2[[#This Row],[nbre d''hommes]]/Tableau2[[#This Row],[effectifs]]</f>
        <v>0.49189189189189192</v>
      </c>
      <c r="G19" s="22" t="s">
        <v>11</v>
      </c>
      <c r="H19" s="64">
        <v>4</v>
      </c>
      <c r="I19" s="15"/>
      <c r="J19" s="15"/>
      <c r="K19" s="16"/>
      <c r="L19" s="16"/>
    </row>
    <row r="20" spans="1:12" s="12" customFormat="1" x14ac:dyDescent="0.25">
      <c r="A20" s="12" t="s">
        <v>21</v>
      </c>
      <c r="B20" s="12">
        <v>63</v>
      </c>
      <c r="C20" s="12">
        <v>20</v>
      </c>
      <c r="D20" s="13">
        <f>Tableau2[[#This Row],[nbre de Femmes]]/Tableau2[[#This Row],[effectifs]]</f>
        <v>0.31746031746031744</v>
      </c>
      <c r="E20" s="12">
        <v>43</v>
      </c>
      <c r="F20" s="13">
        <f>Tableau2[[#This Row],[nbre d''hommes]]/Tableau2[[#This Row],[effectifs]]</f>
        <v>0.68253968253968256</v>
      </c>
      <c r="G20" s="22" t="s">
        <v>15</v>
      </c>
      <c r="H20" s="64">
        <v>2</v>
      </c>
      <c r="I20" s="15"/>
      <c r="J20" s="15"/>
      <c r="K20" s="16"/>
      <c r="L20" s="16"/>
    </row>
    <row r="21" spans="1:12" x14ac:dyDescent="0.25">
      <c r="D21" s="17"/>
      <c r="F21" s="17"/>
      <c r="G21" s="18"/>
      <c r="H21" s="65"/>
      <c r="K21" s="16"/>
      <c r="L21" s="16"/>
    </row>
    <row r="22" spans="1:12" s="7" customFormat="1" x14ac:dyDescent="0.25">
      <c r="A22" s="7" t="s">
        <v>118</v>
      </c>
      <c r="B22" s="7">
        <v>642</v>
      </c>
      <c r="C22" s="7">
        <v>320</v>
      </c>
      <c r="D22" s="8">
        <f>Tableau2[[#This Row],[nbre de Femmes]]/Tableau2[[#This Row],[effectifs]]</f>
        <v>0.49844236760124611</v>
      </c>
      <c r="E22" s="7">
        <v>322</v>
      </c>
      <c r="F22" s="8">
        <f>Tableau2[[#This Row],[nbre d''hommes]]/Tableau2[[#This Row],[effectifs]]</f>
        <v>0.50155763239875384</v>
      </c>
      <c r="G22" s="21" t="s">
        <v>22</v>
      </c>
      <c r="H22" s="63">
        <v>12</v>
      </c>
      <c r="I22" s="10">
        <f>Tableau2[[#This Row],[nombre total de noms sur la liste]]*Tableau2[[#This Row],[F en %]]</f>
        <v>5.981308411214953</v>
      </c>
      <c r="J22" s="10">
        <f>Tableau2[[#This Row],[nombre total de noms sur la liste]]*Tableau2[[#This Row],[H en %]]</f>
        <v>6.0186915887850461</v>
      </c>
      <c r="K22" s="16" t="s">
        <v>23</v>
      </c>
      <c r="L22" s="16" t="s">
        <v>24</v>
      </c>
    </row>
    <row r="23" spans="1:12" s="12" customFormat="1" x14ac:dyDescent="0.25">
      <c r="A23" s="12" t="s">
        <v>25</v>
      </c>
      <c r="B23" s="12">
        <v>293</v>
      </c>
      <c r="C23" s="12">
        <v>146</v>
      </c>
      <c r="D23" s="13">
        <f>Tableau2[[#This Row],[nbre de Femmes]]/Tableau2[[#This Row],[effectifs]]</f>
        <v>0.49829351535836175</v>
      </c>
      <c r="E23" s="12">
        <v>147</v>
      </c>
      <c r="F23" s="13">
        <f>Tableau2[[#This Row],[nbre d''hommes]]/Tableau2[[#This Row],[effectifs]]</f>
        <v>0.50170648464163825</v>
      </c>
      <c r="G23" s="22" t="s">
        <v>11</v>
      </c>
      <c r="H23" s="64">
        <v>4</v>
      </c>
      <c r="I23" s="15"/>
      <c r="J23" s="15"/>
      <c r="K23" s="16"/>
      <c r="L23" s="16"/>
    </row>
    <row r="24" spans="1:12" s="12" customFormat="1" x14ac:dyDescent="0.25">
      <c r="A24" s="12" t="s">
        <v>26</v>
      </c>
      <c r="B24" s="12">
        <v>138</v>
      </c>
      <c r="C24" s="12">
        <v>82</v>
      </c>
      <c r="D24" s="13">
        <f>Tableau2[[#This Row],[nbre de Femmes]]/Tableau2[[#This Row],[effectifs]]</f>
        <v>0.59420289855072461</v>
      </c>
      <c r="E24" s="12">
        <v>56</v>
      </c>
      <c r="F24" s="13">
        <f>Tableau2[[#This Row],[nbre d''hommes]]/Tableau2[[#This Row],[effectifs]]</f>
        <v>0.40579710144927539</v>
      </c>
      <c r="G24" s="22" t="s">
        <v>11</v>
      </c>
      <c r="H24" s="64">
        <v>4</v>
      </c>
      <c r="I24" s="15"/>
      <c r="J24" s="15"/>
      <c r="K24" s="16"/>
      <c r="L24" s="16"/>
    </row>
    <row r="25" spans="1:12" s="12" customFormat="1" x14ac:dyDescent="0.25">
      <c r="A25" s="12" t="s">
        <v>27</v>
      </c>
      <c r="B25" s="12">
        <v>211</v>
      </c>
      <c r="C25" s="12">
        <v>92</v>
      </c>
      <c r="D25" s="13">
        <f>Tableau2[[#This Row],[nbre de Femmes]]/Tableau2[[#This Row],[effectifs]]</f>
        <v>0.43601895734597157</v>
      </c>
      <c r="E25" s="12">
        <v>119</v>
      </c>
      <c r="F25" s="13">
        <f>Tableau2[[#This Row],[nbre d''hommes]]/Tableau2[[#This Row],[effectifs]]</f>
        <v>0.56398104265402849</v>
      </c>
      <c r="G25" s="22" t="s">
        <v>11</v>
      </c>
      <c r="H25" s="64">
        <v>4</v>
      </c>
      <c r="I25" s="15"/>
      <c r="J25" s="15"/>
      <c r="K25" s="16"/>
      <c r="L25" s="16"/>
    </row>
    <row r="26" spans="1:12" x14ac:dyDescent="0.25">
      <c r="D26" s="17"/>
      <c r="F26" s="17"/>
      <c r="G26" s="18"/>
      <c r="H26" s="65"/>
      <c r="K26" s="16"/>
      <c r="L26" s="16"/>
    </row>
    <row r="27" spans="1:12" s="7" customFormat="1" x14ac:dyDescent="0.25">
      <c r="A27" s="7" t="s">
        <v>119</v>
      </c>
      <c r="B27" s="7">
        <v>767</v>
      </c>
      <c r="C27" s="7">
        <v>352</v>
      </c>
      <c r="D27" s="8">
        <f>Tableau2[[#This Row],[nbre de Femmes]]/Tableau2[[#This Row],[effectifs]]</f>
        <v>0.45893089960886568</v>
      </c>
      <c r="E27" s="7">
        <v>415</v>
      </c>
      <c r="F27" s="8">
        <f>Tableau2[[#This Row],[nbre d''hommes]]/Tableau2[[#This Row],[effectifs]]</f>
        <v>0.54106910039113432</v>
      </c>
      <c r="G27" s="21" t="s">
        <v>22</v>
      </c>
      <c r="H27" s="63">
        <v>12</v>
      </c>
      <c r="I27" s="10">
        <f>Tableau2[[#This Row],[nombre total de noms sur la liste]]*Tableau2[[#This Row],[F en %]]</f>
        <v>5.5071707953063882</v>
      </c>
      <c r="J27" s="10">
        <f>Tableau2[[#This Row],[nombre total de noms sur la liste]]*Tableau2[[#This Row],[H en %]]</f>
        <v>6.4928292046936118</v>
      </c>
      <c r="K27" s="16" t="s">
        <v>23</v>
      </c>
      <c r="L27" s="16" t="s">
        <v>24</v>
      </c>
    </row>
    <row r="28" spans="1:12" s="12" customFormat="1" x14ac:dyDescent="0.25">
      <c r="A28" s="12" t="s">
        <v>28</v>
      </c>
      <c r="B28" s="12">
        <v>412</v>
      </c>
      <c r="C28" s="12">
        <v>200</v>
      </c>
      <c r="D28" s="13">
        <f>Tableau2[[#This Row],[nbre de Femmes]]/Tableau2[[#This Row],[effectifs]]</f>
        <v>0.4854368932038835</v>
      </c>
      <c r="E28" s="12">
        <v>212</v>
      </c>
      <c r="F28" s="13">
        <f>Tableau2[[#This Row],[nbre d''hommes]]/Tableau2[[#This Row],[effectifs]]</f>
        <v>0.5145631067961165</v>
      </c>
      <c r="G28" s="22" t="s">
        <v>11</v>
      </c>
      <c r="H28" s="64">
        <v>4</v>
      </c>
      <c r="I28" s="15"/>
      <c r="J28" s="15"/>
      <c r="K28" s="16"/>
      <c r="L28" s="16"/>
    </row>
    <row r="29" spans="1:12" s="24" customFormat="1" x14ac:dyDescent="0.25">
      <c r="A29" s="12" t="s">
        <v>29</v>
      </c>
      <c r="B29" s="12">
        <v>187</v>
      </c>
      <c r="C29" s="12">
        <v>85</v>
      </c>
      <c r="D29" s="13">
        <f>Tableau2[[#This Row],[nbre de Femmes]]/Tableau2[[#This Row],[effectifs]]</f>
        <v>0.45454545454545453</v>
      </c>
      <c r="E29" s="12">
        <v>102</v>
      </c>
      <c r="F29" s="13">
        <f>Tableau2[[#This Row],[nbre d''hommes]]/Tableau2[[#This Row],[effectifs]]</f>
        <v>0.54545454545454541</v>
      </c>
      <c r="G29" s="22" t="s">
        <v>11</v>
      </c>
      <c r="H29" s="64">
        <v>4</v>
      </c>
      <c r="I29" s="15"/>
      <c r="J29" s="15"/>
      <c r="K29" s="23"/>
      <c r="L29" s="23"/>
    </row>
    <row r="30" spans="1:12" s="12" customFormat="1" x14ac:dyDescent="0.25">
      <c r="A30" s="12" t="s">
        <v>30</v>
      </c>
      <c r="B30" s="12">
        <v>168</v>
      </c>
      <c r="C30" s="12">
        <v>67</v>
      </c>
      <c r="D30" s="13">
        <f>Tableau2[[#This Row],[nbre de Femmes]]/Tableau2[[#This Row],[effectifs]]</f>
        <v>0.39880952380952384</v>
      </c>
      <c r="E30" s="12">
        <v>101</v>
      </c>
      <c r="F30" s="13">
        <f>Tableau2[[#This Row],[nbre d''hommes]]/Tableau2[[#This Row],[effectifs]]</f>
        <v>0.60119047619047616</v>
      </c>
      <c r="G30" s="22" t="s">
        <v>11</v>
      </c>
      <c r="H30" s="64">
        <v>4</v>
      </c>
      <c r="I30" s="15"/>
      <c r="J30" s="15"/>
      <c r="K30" s="16"/>
      <c r="L30" s="16"/>
    </row>
    <row r="31" spans="1:12" x14ac:dyDescent="0.25">
      <c r="D31" s="17"/>
      <c r="F31" s="17"/>
      <c r="G31" s="18"/>
      <c r="H31" s="65"/>
      <c r="K31" s="16"/>
      <c r="L31" s="16"/>
    </row>
    <row r="32" spans="1:12" s="7" customFormat="1" x14ac:dyDescent="0.25">
      <c r="A32" s="7" t="s">
        <v>121</v>
      </c>
      <c r="B32" s="7">
        <v>468</v>
      </c>
      <c r="C32" s="7">
        <v>90</v>
      </c>
      <c r="D32" s="8">
        <f>Tableau2[[#This Row],[nbre de Femmes]]/Tableau2[[#This Row],[effectifs]]</f>
        <v>0.19230769230769232</v>
      </c>
      <c r="E32" s="7">
        <v>378</v>
      </c>
      <c r="F32" s="8">
        <f>Tableau2[[#This Row],[nbre d''hommes]]/Tableau2[[#This Row],[effectifs]]</f>
        <v>0.80769230769230771</v>
      </c>
      <c r="G32" s="21" t="s">
        <v>31</v>
      </c>
      <c r="H32" s="63">
        <v>10</v>
      </c>
      <c r="I32" s="10">
        <f>Tableau2[[#This Row],[nombre total de noms sur la liste]]*Tableau2[[#This Row],[F en %]]</f>
        <v>1.9230769230769231</v>
      </c>
      <c r="J32" s="10">
        <f>Tableau2[[#This Row],[nombre total de noms sur la liste]]*Tableau2[[#This Row],[H en %]]</f>
        <v>8.0769230769230766</v>
      </c>
      <c r="K32" s="16" t="s">
        <v>32</v>
      </c>
      <c r="L32" s="16" t="s">
        <v>33</v>
      </c>
    </row>
    <row r="33" spans="1:12" s="12" customFormat="1" x14ac:dyDescent="0.25">
      <c r="A33" s="12" t="s">
        <v>34</v>
      </c>
      <c r="B33" s="12">
        <v>56</v>
      </c>
      <c r="C33" s="12">
        <v>16</v>
      </c>
      <c r="D33" s="13">
        <f>Tableau2[[#This Row],[nbre de Femmes]]/Tableau2[[#This Row],[effectifs]]</f>
        <v>0.2857142857142857</v>
      </c>
      <c r="E33" s="12">
        <v>40</v>
      </c>
      <c r="F33" s="13">
        <f>Tableau2[[#This Row],[nbre d''hommes]]/Tableau2[[#This Row],[effectifs]]</f>
        <v>0.7142857142857143</v>
      </c>
      <c r="G33" s="22" t="s">
        <v>15</v>
      </c>
      <c r="H33" s="64">
        <v>2</v>
      </c>
      <c r="I33" s="15"/>
      <c r="J33" s="15"/>
      <c r="K33" s="16"/>
      <c r="L33" s="16"/>
    </row>
    <row r="34" spans="1:12" s="12" customFormat="1" x14ac:dyDescent="0.25">
      <c r="A34" s="12" t="s">
        <v>35</v>
      </c>
      <c r="B34" s="12">
        <v>267</v>
      </c>
      <c r="C34" s="12">
        <v>46</v>
      </c>
      <c r="D34" s="13">
        <f>Tableau2[[#This Row],[nbre de Femmes]]/Tableau2[[#This Row],[effectifs]]</f>
        <v>0.17228464419475656</v>
      </c>
      <c r="E34" s="12">
        <v>221</v>
      </c>
      <c r="F34" s="13">
        <f>Tableau2[[#This Row],[nbre d''hommes]]/Tableau2[[#This Row],[effectifs]]</f>
        <v>0.82771535580524347</v>
      </c>
      <c r="G34" s="22" t="s">
        <v>11</v>
      </c>
      <c r="H34" s="64">
        <v>4</v>
      </c>
      <c r="I34" s="15"/>
      <c r="J34" s="15"/>
      <c r="K34" s="16"/>
      <c r="L34" s="16"/>
    </row>
    <row r="35" spans="1:12" s="12" customFormat="1" x14ac:dyDescent="0.25">
      <c r="A35" s="12" t="s">
        <v>36</v>
      </c>
      <c r="B35" s="12">
        <v>145</v>
      </c>
      <c r="C35" s="12">
        <v>28</v>
      </c>
      <c r="D35" s="13">
        <f>Tableau2[[#This Row],[nbre de Femmes]]/Tableau2[[#This Row],[effectifs]]</f>
        <v>0.19310344827586207</v>
      </c>
      <c r="E35" s="12">
        <v>117</v>
      </c>
      <c r="F35" s="13">
        <f>Tableau2[[#This Row],[nbre d''hommes]]/Tableau2[[#This Row],[effectifs]]</f>
        <v>0.80689655172413788</v>
      </c>
      <c r="G35" s="22" t="s">
        <v>11</v>
      </c>
      <c r="H35" s="64">
        <v>4</v>
      </c>
      <c r="I35" s="15"/>
      <c r="J35" s="15"/>
      <c r="K35" s="16"/>
      <c r="L35" s="16"/>
    </row>
    <row r="36" spans="1:12" x14ac:dyDescent="0.25">
      <c r="D36" s="17"/>
      <c r="F36" s="17"/>
      <c r="G36" s="18"/>
      <c r="H36" s="65"/>
      <c r="K36" s="16"/>
      <c r="L36" s="16"/>
    </row>
    <row r="37" spans="1:12" s="7" customFormat="1" x14ac:dyDescent="0.25">
      <c r="A37" s="7" t="s">
        <v>120</v>
      </c>
      <c r="B37" s="7">
        <v>2995</v>
      </c>
      <c r="C37" s="7">
        <v>1346</v>
      </c>
      <c r="D37" s="8">
        <f>Tableau2[[#This Row],[nbre de Femmes]]/Tableau2[[#This Row],[effectifs]]</f>
        <v>0.44941569282136895</v>
      </c>
      <c r="E37" s="7">
        <v>1649</v>
      </c>
      <c r="F37" s="8">
        <f>Tableau2[[#This Row],[nbre d''hommes]]/Tableau2[[#This Row],[effectifs]]</f>
        <v>0.55058430717863105</v>
      </c>
      <c r="G37" s="21" t="s">
        <v>37</v>
      </c>
      <c r="H37" s="63">
        <v>14</v>
      </c>
      <c r="I37" s="10">
        <f>Tableau2[[#This Row],[nombre total de noms sur la liste]]*Tableau2[[#This Row],[F en %]]</f>
        <v>6.2918196994991655</v>
      </c>
      <c r="J37" s="10">
        <f>Tableau2[[#This Row],[nombre total de noms sur la liste]]*Tableau2[[#This Row],[H en %]]</f>
        <v>7.7081803005008345</v>
      </c>
      <c r="K37" s="16" t="s">
        <v>38</v>
      </c>
      <c r="L37" s="16" t="s">
        <v>39</v>
      </c>
    </row>
    <row r="38" spans="1:12" s="12" customFormat="1" x14ac:dyDescent="0.25">
      <c r="A38" s="25" t="s">
        <v>40</v>
      </c>
      <c r="B38" s="12">
        <v>457</v>
      </c>
      <c r="C38" s="12">
        <v>212</v>
      </c>
      <c r="D38" s="13">
        <f>Tableau2[[#This Row],[nbre de Femmes]]/Tableau2[[#This Row],[effectifs]]</f>
        <v>0.46389496717724288</v>
      </c>
      <c r="E38" s="12">
        <v>245</v>
      </c>
      <c r="F38" s="13">
        <f>Tableau2[[#This Row],[nbre d''hommes]]/Tableau2[[#This Row],[effectifs]]</f>
        <v>0.53610503282275712</v>
      </c>
      <c r="G38" s="22" t="s">
        <v>11</v>
      </c>
      <c r="H38" s="64">
        <v>4</v>
      </c>
      <c r="I38" s="26"/>
      <c r="J38" s="26"/>
      <c r="K38" s="16"/>
      <c r="L38" s="16"/>
    </row>
    <row r="39" spans="1:12" s="12" customFormat="1" x14ac:dyDescent="0.25">
      <c r="A39" s="12" t="s">
        <v>41</v>
      </c>
      <c r="B39" s="12">
        <v>2167</v>
      </c>
      <c r="C39" s="12">
        <v>1000</v>
      </c>
      <c r="D39" s="13">
        <f>Tableau2[[#This Row],[nbre de Femmes]]/Tableau2[[#This Row],[effectifs]]</f>
        <v>0.46146746654360865</v>
      </c>
      <c r="E39" s="12">
        <v>1167</v>
      </c>
      <c r="F39" s="13">
        <f>Tableau2[[#This Row],[nbre d''hommes]]/Tableau2[[#This Row],[effectifs]]</f>
        <v>0.53853253345639129</v>
      </c>
      <c r="G39" s="22" t="s">
        <v>17</v>
      </c>
      <c r="H39" s="64">
        <v>6</v>
      </c>
      <c r="I39" s="15"/>
      <c r="J39" s="15"/>
      <c r="K39" s="16"/>
      <c r="L39" s="16"/>
    </row>
    <row r="40" spans="1:12" s="12" customFormat="1" x14ac:dyDescent="0.25">
      <c r="A40" s="12" t="s">
        <v>42</v>
      </c>
      <c r="B40" s="12">
        <v>371</v>
      </c>
      <c r="C40" s="12">
        <v>134</v>
      </c>
      <c r="D40" s="13">
        <f>Tableau2[[#This Row],[nbre de Femmes]]/Tableau2[[#This Row],[effectifs]]</f>
        <v>0.36118598382749328</v>
      </c>
      <c r="E40" s="12">
        <v>237</v>
      </c>
      <c r="F40" s="13">
        <f>Tableau2[[#This Row],[nbre d''hommes]]/Tableau2[[#This Row],[effectifs]]</f>
        <v>0.63881401617250677</v>
      </c>
      <c r="G40" s="22" t="s">
        <v>11</v>
      </c>
      <c r="H40" s="64">
        <v>4</v>
      </c>
      <c r="I40" s="15"/>
      <c r="J40" s="15"/>
      <c r="K40" s="16"/>
      <c r="L40" s="16"/>
    </row>
    <row r="41" spans="1:12" x14ac:dyDescent="0.25">
      <c r="D41" s="13"/>
      <c r="F41" s="13"/>
      <c r="G41" s="27"/>
      <c r="H41" s="66"/>
      <c r="K41" s="16"/>
      <c r="L41" s="16"/>
    </row>
    <row r="42" spans="1:12" s="7" customFormat="1" x14ac:dyDescent="0.25">
      <c r="A42" s="7" t="s">
        <v>43</v>
      </c>
      <c r="B42" s="7">
        <v>266</v>
      </c>
      <c r="C42" s="7">
        <v>122</v>
      </c>
      <c r="D42" s="29">
        <f>Tableau2[[#This Row],[nbre de Femmes]]/Tableau2[[#This Row],[effectifs]]</f>
        <v>0.45864661654135336</v>
      </c>
      <c r="E42" s="7">
        <v>144</v>
      </c>
      <c r="F42" s="29">
        <f>Tableau2[[#This Row],[nbre d''hommes]]/Tableau2[[#This Row],[effectifs]]</f>
        <v>0.54135338345864659</v>
      </c>
      <c r="G42" s="30" t="s">
        <v>31</v>
      </c>
      <c r="H42" s="67">
        <v>10</v>
      </c>
      <c r="I42" s="31">
        <f>Tableau2[[#This Row],[nombre total de noms sur la liste]]*Tableau2[[#This Row],[F en %]]</f>
        <v>4.5864661654135332</v>
      </c>
      <c r="J42" s="31">
        <f>Tableau2[[#This Row],[nombre total de noms sur la liste]]*Tableau2[[#This Row],[H en %]]</f>
        <v>5.4135338345864659</v>
      </c>
      <c r="K42" s="16" t="s">
        <v>44</v>
      </c>
      <c r="L42" s="16" t="s">
        <v>45</v>
      </c>
    </row>
    <row r="43" spans="1:12" s="12" customFormat="1" x14ac:dyDescent="0.25">
      <c r="A43" s="12" t="s">
        <v>46</v>
      </c>
      <c r="B43" s="12">
        <v>120</v>
      </c>
      <c r="C43" s="12">
        <v>73</v>
      </c>
      <c r="D43" s="13">
        <f>Tableau2[[#This Row],[nbre de Femmes]]/Tableau2[[#This Row],[effectifs]]</f>
        <v>0.60833333333333328</v>
      </c>
      <c r="E43" s="12">
        <v>47</v>
      </c>
      <c r="F43" s="13">
        <f>Tableau2[[#This Row],[nbre d''hommes]]/Tableau2[[#This Row],[effectifs]]</f>
        <v>0.39166666666666666</v>
      </c>
      <c r="G43" s="22" t="s">
        <v>11</v>
      </c>
      <c r="H43" s="64">
        <v>4</v>
      </c>
      <c r="I43" s="31"/>
      <c r="J43" s="15"/>
      <c r="K43" s="16"/>
      <c r="L43" s="16"/>
    </row>
    <row r="44" spans="1:12" s="12" customFormat="1" x14ac:dyDescent="0.25">
      <c r="A44" s="12" t="s">
        <v>47</v>
      </c>
      <c r="B44" s="12">
        <v>129</v>
      </c>
      <c r="C44" s="12">
        <v>46</v>
      </c>
      <c r="D44" s="13">
        <f>Tableau2[[#This Row],[nbre de Femmes]]/Tableau2[[#This Row],[effectifs]]</f>
        <v>0.35658914728682173</v>
      </c>
      <c r="E44" s="12">
        <v>83</v>
      </c>
      <c r="F44" s="13">
        <f>Tableau2[[#This Row],[nbre d''hommes]]/Tableau2[[#This Row],[effectifs]]</f>
        <v>0.64341085271317833</v>
      </c>
      <c r="G44" s="22" t="s">
        <v>11</v>
      </c>
      <c r="H44" s="64">
        <v>4</v>
      </c>
      <c r="I44" s="31"/>
      <c r="J44" s="15"/>
      <c r="K44" s="16"/>
      <c r="L44" s="16"/>
    </row>
    <row r="45" spans="1:12" s="12" customFormat="1" x14ac:dyDescent="0.25">
      <c r="A45" s="32" t="s">
        <v>48</v>
      </c>
      <c r="B45" s="12">
        <v>17</v>
      </c>
      <c r="C45" s="12">
        <v>3</v>
      </c>
      <c r="D45" s="13">
        <f>Tableau2[[#This Row],[nbre de Femmes]]/Tableau2[[#This Row],[effectifs]]</f>
        <v>0.17647058823529413</v>
      </c>
      <c r="E45" s="12">
        <v>14</v>
      </c>
      <c r="F45" s="13">
        <f>Tableau2[[#This Row],[nbre d''hommes]]/Tableau2[[#This Row],[effectifs]]</f>
        <v>0.82352941176470584</v>
      </c>
      <c r="G45" s="18" t="s">
        <v>15</v>
      </c>
      <c r="H45" s="64">
        <v>2</v>
      </c>
      <c r="I45" s="31"/>
      <c r="J45" s="15"/>
      <c r="K45" s="16"/>
      <c r="L45" s="16"/>
    </row>
    <row r="46" spans="1:12" x14ac:dyDescent="0.25">
      <c r="D46" s="13"/>
      <c r="F46" s="13"/>
      <c r="G46" s="18"/>
      <c r="H46" s="66"/>
      <c r="I46" s="31"/>
      <c r="K46" s="16"/>
      <c r="L46" s="16"/>
    </row>
    <row r="47" spans="1:12" s="7" customFormat="1" x14ac:dyDescent="0.25">
      <c r="A47" s="7" t="s">
        <v>49</v>
      </c>
      <c r="B47" s="7">
        <v>30</v>
      </c>
      <c r="C47" s="7">
        <v>1</v>
      </c>
      <c r="D47" s="13">
        <f>Tableau2[[#This Row],[nbre de Femmes]]/Tableau2[[#This Row],[effectifs]]</f>
        <v>3.3333333333333333E-2</v>
      </c>
      <c r="E47" s="7">
        <v>29</v>
      </c>
      <c r="F47" s="13">
        <f>Tableau2[[#This Row],[nbre d''hommes]]/Tableau2[[#This Row],[effectifs]]</f>
        <v>0.96666666666666667</v>
      </c>
      <c r="G47" s="21" t="s">
        <v>15</v>
      </c>
      <c r="H47" s="63">
        <v>2</v>
      </c>
      <c r="I47" s="31">
        <f>Tableau2[[#This Row],[nombre total de noms sur la liste]]*Tableau2[[#This Row],[F en %]]</f>
        <v>6.6666666666666666E-2</v>
      </c>
      <c r="J47" s="10">
        <f>Tableau2[[#This Row],[nombre total de noms sur la liste]]*Tableau2[[#This Row],[H en %]]</f>
        <v>1.9333333333333333</v>
      </c>
      <c r="K47" s="16" t="s">
        <v>50</v>
      </c>
      <c r="L47" s="16" t="s">
        <v>51</v>
      </c>
    </row>
    <row r="48" spans="1:12" x14ac:dyDescent="0.25">
      <c r="D48" s="13"/>
      <c r="F48" s="13"/>
      <c r="G48" s="27"/>
      <c r="H48" s="66"/>
      <c r="I48" s="31"/>
      <c r="K48" s="16"/>
      <c r="L48" s="16"/>
    </row>
    <row r="49" spans="1:12" s="7" customFormat="1" x14ac:dyDescent="0.25">
      <c r="A49" s="7" t="s">
        <v>52</v>
      </c>
      <c r="B49" s="7">
        <v>27</v>
      </c>
      <c r="C49" s="7">
        <v>18</v>
      </c>
      <c r="D49" s="13">
        <f>Tableau2[[#This Row],[nbre de Femmes]]/Tableau2[[#This Row],[effectifs]]</f>
        <v>0.66666666666666663</v>
      </c>
      <c r="E49" s="7">
        <v>9</v>
      </c>
      <c r="F49" s="13">
        <f>Tableau2[[#This Row],[nbre d''hommes]]/Tableau2[[#This Row],[effectifs]]</f>
        <v>0.33333333333333331</v>
      </c>
      <c r="G49" s="21" t="s">
        <v>15</v>
      </c>
      <c r="H49" s="63">
        <v>2</v>
      </c>
      <c r="I49" s="31">
        <f>Tableau2[[#This Row],[nombre total de noms sur la liste]]*Tableau2[[#This Row],[F en %]]</f>
        <v>1.3333333333333333</v>
      </c>
      <c r="J49" s="10">
        <f>Tableau2[[#This Row],[nombre total de noms sur la liste]]*Tableau2[[#This Row],[H en %]]</f>
        <v>0.66666666666666663</v>
      </c>
      <c r="K49" s="16" t="s">
        <v>53</v>
      </c>
      <c r="L49" s="16" t="s">
        <v>50</v>
      </c>
    </row>
    <row r="50" spans="1:12" x14ac:dyDescent="0.25">
      <c r="D50" s="13"/>
      <c r="F50" s="13"/>
      <c r="G50" s="27"/>
      <c r="H50" s="66"/>
      <c r="I50" s="31"/>
      <c r="K50" s="16"/>
      <c r="L50" s="16"/>
    </row>
    <row r="51" spans="1:12" s="7" customFormat="1" x14ac:dyDescent="0.25">
      <c r="A51" s="7" t="s">
        <v>54</v>
      </c>
      <c r="B51" s="7">
        <f>B52+B53+B54</f>
        <v>464</v>
      </c>
      <c r="C51" s="7">
        <f>C52+C53+C54</f>
        <v>357</v>
      </c>
      <c r="D51" s="13">
        <f>Tableau2[[#This Row],[nbre de Femmes]]/Tableau2[[#This Row],[effectifs]]</f>
        <v>0.7693965517241379</v>
      </c>
      <c r="E51" s="7">
        <f>E52+E53+E54</f>
        <v>107</v>
      </c>
      <c r="F51" s="13">
        <f>Tableau2[[#This Row],[nbre d''hommes]]/Tableau2[[#This Row],[effectifs]]</f>
        <v>0.23060344827586207</v>
      </c>
      <c r="G51" s="21" t="s">
        <v>55</v>
      </c>
      <c r="H51" s="63">
        <v>8</v>
      </c>
      <c r="I51" s="31">
        <f>Tableau2[[#This Row],[nombre total de noms sur la liste]]*Tableau2[[#This Row],[F en %]]</f>
        <v>6.1551724137931032</v>
      </c>
      <c r="J51" s="10">
        <f>Tableau2[[#This Row],[nombre total de noms sur la liste]]*Tableau2[[#This Row],[H en %]]</f>
        <v>1.8448275862068966</v>
      </c>
      <c r="K51" s="16" t="s">
        <v>56</v>
      </c>
      <c r="L51" s="16" t="s">
        <v>57</v>
      </c>
    </row>
    <row r="52" spans="1:12" s="12" customFormat="1" x14ac:dyDescent="0.25">
      <c r="A52" s="32" t="s">
        <v>58</v>
      </c>
      <c r="B52" s="12">
        <v>305</v>
      </c>
      <c r="C52" s="12">
        <v>237</v>
      </c>
      <c r="D52" s="13">
        <f>Tableau2[[#This Row],[nbre de Femmes]]/Tableau2[[#This Row],[effectifs]]</f>
        <v>0.77704918032786885</v>
      </c>
      <c r="E52" s="12">
        <v>68</v>
      </c>
      <c r="F52" s="13">
        <f>Tableau2[[#This Row],[nbre d''hommes]]/Tableau2[[#This Row],[effectifs]]</f>
        <v>0.22295081967213115</v>
      </c>
      <c r="G52" s="22" t="s">
        <v>11</v>
      </c>
      <c r="H52" s="64">
        <v>4</v>
      </c>
      <c r="I52" s="31"/>
      <c r="J52" s="15"/>
      <c r="K52" s="16"/>
      <c r="L52" s="16"/>
    </row>
    <row r="53" spans="1:12" s="12" customFormat="1" x14ac:dyDescent="0.25">
      <c r="A53" s="32" t="s">
        <v>59</v>
      </c>
      <c r="B53" s="12">
        <v>159</v>
      </c>
      <c r="C53" s="12">
        <v>120</v>
      </c>
      <c r="D53" s="13">
        <f>Tableau2[[#This Row],[nbre de Femmes]]/Tableau2[[#This Row],[effectifs]]</f>
        <v>0.75471698113207553</v>
      </c>
      <c r="E53" s="12">
        <v>39</v>
      </c>
      <c r="F53" s="13">
        <f>Tableau2[[#This Row],[nbre d''hommes]]/Tableau2[[#This Row],[effectifs]]</f>
        <v>0.24528301886792453</v>
      </c>
      <c r="G53" s="22" t="s">
        <v>11</v>
      </c>
      <c r="H53" s="64">
        <v>4</v>
      </c>
      <c r="I53" s="31"/>
      <c r="J53" s="15"/>
      <c r="K53" s="16"/>
      <c r="L53" s="16"/>
    </row>
    <row r="54" spans="1:12" s="12" customFormat="1" x14ac:dyDescent="0.25">
      <c r="A54" s="32" t="s">
        <v>60</v>
      </c>
      <c r="B54" s="12">
        <v>0</v>
      </c>
      <c r="C54" s="12">
        <v>0</v>
      </c>
      <c r="D54" s="13">
        <v>0</v>
      </c>
      <c r="E54" s="12">
        <v>0</v>
      </c>
      <c r="F54" s="13">
        <v>0</v>
      </c>
      <c r="G54" s="33">
        <v>0</v>
      </c>
      <c r="H54" s="64"/>
      <c r="I54" s="31"/>
      <c r="J54" s="15"/>
      <c r="K54" s="16"/>
      <c r="L54" s="16"/>
    </row>
    <row r="55" spans="1:12" x14ac:dyDescent="0.25">
      <c r="D55" s="13"/>
      <c r="F55" s="13"/>
      <c r="G55" s="27"/>
      <c r="H55" s="66"/>
      <c r="I55" s="31"/>
      <c r="K55" s="16"/>
      <c r="L55" s="16"/>
    </row>
    <row r="56" spans="1:12" s="7" customFormat="1" x14ac:dyDescent="0.25">
      <c r="A56" s="7" t="s">
        <v>61</v>
      </c>
      <c r="B56" s="7">
        <f>B57+B58+B59</f>
        <v>907</v>
      </c>
      <c r="C56" s="7">
        <f>C57+C58+C59</f>
        <v>503</v>
      </c>
      <c r="D56" s="29">
        <f>Tableau2[[#This Row],[nbre de Femmes]]/Tableau2[[#This Row],[effectifs]]</f>
        <v>0.55457552370452035</v>
      </c>
      <c r="E56" s="7">
        <f>E57+E58+E59</f>
        <v>404</v>
      </c>
      <c r="F56" s="29">
        <f>Tableau2[[#This Row],[nbre d''hommes]]/Tableau2[[#This Row],[effectifs]]</f>
        <v>0.4454244762954796</v>
      </c>
      <c r="G56" s="21" t="s">
        <v>22</v>
      </c>
      <c r="H56" s="63">
        <v>12</v>
      </c>
      <c r="I56" s="31">
        <f>Tableau2[[#This Row],[nombre total de noms sur la liste]]*Tableau2[[#This Row],[F en %]]</f>
        <v>6.6549062844542437</v>
      </c>
      <c r="J56" s="10">
        <f>Tableau2[[#This Row],[nombre total de noms sur la liste]]*Tableau2[[#This Row],[H en %]]</f>
        <v>5.3450937155457554</v>
      </c>
      <c r="K56" s="16" t="s">
        <v>62</v>
      </c>
      <c r="L56" s="16" t="s">
        <v>23</v>
      </c>
    </row>
    <row r="57" spans="1:12" s="12" customFormat="1" x14ac:dyDescent="0.25">
      <c r="A57" s="32" t="s">
        <v>63</v>
      </c>
      <c r="B57" s="12">
        <v>341</v>
      </c>
      <c r="C57" s="12">
        <v>218</v>
      </c>
      <c r="D57" s="13">
        <f>Tableau2[[#This Row],[nbre de Femmes]]/Tableau2[[#This Row],[effectifs]]</f>
        <v>0.63929618768328444</v>
      </c>
      <c r="E57" s="12">
        <v>123</v>
      </c>
      <c r="F57" s="13">
        <f>Tableau2[[#This Row],[nbre d''hommes]]/Tableau2[[#This Row],[effectifs]]</f>
        <v>0.36070381231671556</v>
      </c>
      <c r="G57" s="22" t="s">
        <v>11</v>
      </c>
      <c r="H57" s="64">
        <v>4</v>
      </c>
      <c r="I57" s="31"/>
      <c r="J57" s="15"/>
      <c r="K57" s="16"/>
      <c r="L57" s="16"/>
    </row>
    <row r="58" spans="1:12" s="12" customFormat="1" x14ac:dyDescent="0.25">
      <c r="A58" s="32" t="s">
        <v>64</v>
      </c>
      <c r="B58" s="12">
        <v>313</v>
      </c>
      <c r="C58" s="12">
        <v>167</v>
      </c>
      <c r="D58" s="13">
        <f>Tableau2[[#This Row],[nbre de Femmes]]/Tableau2[[#This Row],[effectifs]]</f>
        <v>0.5335463258785943</v>
      </c>
      <c r="E58" s="12">
        <v>146</v>
      </c>
      <c r="F58" s="13">
        <f>Tableau2[[#This Row],[nbre d''hommes]]/Tableau2[[#This Row],[effectifs]]</f>
        <v>0.46645367412140576</v>
      </c>
      <c r="G58" s="22" t="s">
        <v>11</v>
      </c>
      <c r="H58" s="64">
        <v>4</v>
      </c>
      <c r="I58" s="31"/>
      <c r="J58" s="15"/>
      <c r="K58" s="16"/>
      <c r="L58" s="16"/>
    </row>
    <row r="59" spans="1:12" s="12" customFormat="1" x14ac:dyDescent="0.25">
      <c r="A59" s="32" t="s">
        <v>65</v>
      </c>
      <c r="B59" s="12">
        <v>253</v>
      </c>
      <c r="C59" s="12">
        <v>118</v>
      </c>
      <c r="D59" s="13">
        <f>Tableau2[[#This Row],[nbre de Femmes]]/Tableau2[[#This Row],[effectifs]]</f>
        <v>0.466403162055336</v>
      </c>
      <c r="E59" s="12">
        <v>135</v>
      </c>
      <c r="F59" s="13">
        <f>Tableau2[[#This Row],[nbre d''hommes]]/Tableau2[[#This Row],[effectifs]]</f>
        <v>0.53359683794466406</v>
      </c>
      <c r="G59" s="22" t="s">
        <v>11</v>
      </c>
      <c r="H59" s="64">
        <v>4</v>
      </c>
      <c r="I59" s="31"/>
      <c r="J59" s="15"/>
      <c r="K59" s="16"/>
      <c r="L59" s="16"/>
    </row>
    <row r="60" spans="1:12" x14ac:dyDescent="0.25">
      <c r="D60" s="13"/>
      <c r="F60" s="13"/>
      <c r="G60" s="27"/>
      <c r="H60" s="66"/>
      <c r="I60" s="31"/>
      <c r="K60" s="16"/>
      <c r="L60" s="16"/>
    </row>
    <row r="61" spans="1:12" s="7" customFormat="1" x14ac:dyDescent="0.25">
      <c r="A61" s="7" t="s">
        <v>66</v>
      </c>
      <c r="B61" s="7">
        <f>B62+B63</f>
        <v>194</v>
      </c>
      <c r="C61" s="7">
        <f>C62+C63</f>
        <v>108</v>
      </c>
      <c r="D61" s="29">
        <f>Tableau2[[#This Row],[nbre de Femmes]]/Tableau2[[#This Row],[effectifs]]</f>
        <v>0.55670103092783507</v>
      </c>
      <c r="E61" s="7">
        <f>E62+E63</f>
        <v>86</v>
      </c>
      <c r="F61" s="29">
        <f>Tableau2[[#This Row],[nbre d''hommes]]/Tableau2[[#This Row],[effectifs]]</f>
        <v>0.44329896907216493</v>
      </c>
      <c r="G61" s="21" t="s">
        <v>17</v>
      </c>
      <c r="H61" s="63">
        <v>6</v>
      </c>
      <c r="I61" s="31">
        <f>Tableau2[[#This Row],[nombre total de noms sur la liste]]*Tableau2[[#This Row],[F en %]]</f>
        <v>3.3402061855670104</v>
      </c>
      <c r="J61" s="10">
        <f>Tableau2[[#This Row],[nombre total de noms sur la liste]]*Tableau2[[#This Row],[H en %]]</f>
        <v>2.6597938144329896</v>
      </c>
      <c r="K61" s="16" t="s">
        <v>67</v>
      </c>
      <c r="L61" s="16" t="s">
        <v>18</v>
      </c>
    </row>
    <row r="62" spans="1:12" s="12" customFormat="1" x14ac:dyDescent="0.25">
      <c r="A62" s="32" t="s">
        <v>68</v>
      </c>
      <c r="B62" s="12">
        <v>106</v>
      </c>
      <c r="C62" s="12">
        <v>65</v>
      </c>
      <c r="D62" s="13">
        <f>Tableau2[[#This Row],[nbre de Femmes]]/Tableau2[[#This Row],[effectifs]]</f>
        <v>0.6132075471698113</v>
      </c>
      <c r="E62" s="12">
        <v>41</v>
      </c>
      <c r="F62" s="13">
        <f>Tableau2[[#This Row],[nbre d''hommes]]/Tableau2[[#This Row],[effectifs]]</f>
        <v>0.3867924528301887</v>
      </c>
      <c r="G62" s="22" t="s">
        <v>11</v>
      </c>
      <c r="H62" s="64">
        <v>4</v>
      </c>
      <c r="I62" s="31"/>
      <c r="J62" s="15"/>
      <c r="K62" s="16"/>
      <c r="L62" s="16"/>
    </row>
    <row r="63" spans="1:12" s="12" customFormat="1" x14ac:dyDescent="0.25">
      <c r="A63" s="32" t="s">
        <v>69</v>
      </c>
      <c r="B63" s="12">
        <v>88</v>
      </c>
      <c r="C63" s="12">
        <v>43</v>
      </c>
      <c r="D63" s="13">
        <f>Tableau2[[#This Row],[nbre de Femmes]]/Tableau2[[#This Row],[effectifs]]</f>
        <v>0.48863636363636365</v>
      </c>
      <c r="E63" s="12">
        <v>45</v>
      </c>
      <c r="F63" s="13">
        <f>Tableau2[[#This Row],[nbre d''hommes]]/Tableau2[[#This Row],[effectifs]]</f>
        <v>0.51136363636363635</v>
      </c>
      <c r="G63" s="22" t="s">
        <v>15</v>
      </c>
      <c r="H63" s="64">
        <v>2</v>
      </c>
      <c r="I63" s="31"/>
      <c r="J63" s="15"/>
      <c r="K63" s="16"/>
      <c r="L63" s="16"/>
    </row>
    <row r="64" spans="1:12" x14ac:dyDescent="0.25">
      <c r="D64" s="13"/>
      <c r="F64" s="13"/>
      <c r="G64" s="27"/>
      <c r="H64" s="66"/>
      <c r="I64" s="31"/>
      <c r="K64" s="16"/>
      <c r="L64" s="16"/>
    </row>
    <row r="65" spans="1:12" s="7" customFormat="1" x14ac:dyDescent="0.25">
      <c r="A65" s="7" t="s">
        <v>70</v>
      </c>
      <c r="B65" s="7">
        <f>B66+B67+B68</f>
        <v>79</v>
      </c>
      <c r="C65" s="7">
        <f>C66+C67+C68</f>
        <v>41</v>
      </c>
      <c r="D65" s="29">
        <f>Tableau2[[#This Row],[nbre de Femmes]]/Tableau2[[#This Row],[effectifs]]</f>
        <v>0.51898734177215189</v>
      </c>
      <c r="E65" s="7">
        <f>E66+E67+E68</f>
        <v>38</v>
      </c>
      <c r="F65" s="29">
        <f>Tableau2[[#This Row],[nbre d''hommes]]/Tableau2[[#This Row],[effectifs]]</f>
        <v>0.48101265822784811</v>
      </c>
      <c r="G65" s="21" t="s">
        <v>17</v>
      </c>
      <c r="H65" s="63">
        <v>6</v>
      </c>
      <c r="I65" s="31">
        <f>Tableau2[[#This Row],[nombre total de noms sur la liste]]*Tableau2[[#This Row],[F en %]]</f>
        <v>3.1139240506329111</v>
      </c>
      <c r="J65" s="10">
        <f>Tableau2[[#This Row],[nombre total de noms sur la liste]]*Tableau2[[#This Row],[H en %]]</f>
        <v>2.8860759493670889</v>
      </c>
      <c r="K65" s="16" t="s">
        <v>67</v>
      </c>
      <c r="L65" s="16" t="s">
        <v>18</v>
      </c>
    </row>
    <row r="66" spans="1:12" s="12" customFormat="1" x14ac:dyDescent="0.25">
      <c r="A66" s="32" t="s">
        <v>71</v>
      </c>
      <c r="B66" s="12">
        <v>34</v>
      </c>
      <c r="C66" s="12">
        <v>18</v>
      </c>
      <c r="D66" s="13">
        <f>Tableau2[[#This Row],[nbre de Femmes]]/Tableau2[[#This Row],[effectifs]]</f>
        <v>0.52941176470588236</v>
      </c>
      <c r="E66" s="12">
        <v>16</v>
      </c>
      <c r="F66" s="13">
        <f>Tableau2[[#This Row],[nbre d''hommes]]/Tableau2[[#This Row],[effectifs]]</f>
        <v>0.47058823529411764</v>
      </c>
      <c r="G66" s="22" t="s">
        <v>15</v>
      </c>
      <c r="H66" s="64">
        <v>2</v>
      </c>
      <c r="I66" s="31"/>
      <c r="J66" s="15"/>
      <c r="K66" s="16"/>
      <c r="L66" s="16"/>
    </row>
    <row r="67" spans="1:12" s="12" customFormat="1" x14ac:dyDescent="0.25">
      <c r="A67" s="32" t="s">
        <v>72</v>
      </c>
      <c r="B67" s="12">
        <v>19</v>
      </c>
      <c r="C67" s="12">
        <v>10</v>
      </c>
      <c r="D67" s="13">
        <f>Tableau2[[#This Row],[nbre de Femmes]]/Tableau2[[#This Row],[effectifs]]</f>
        <v>0.52631578947368418</v>
      </c>
      <c r="E67" s="12">
        <v>9</v>
      </c>
      <c r="F67" s="13">
        <f>Tableau2[[#This Row],[nbre d''hommes]]/Tableau2[[#This Row],[effectifs]]</f>
        <v>0.47368421052631576</v>
      </c>
      <c r="G67" s="22" t="s">
        <v>15</v>
      </c>
      <c r="H67" s="64">
        <v>2</v>
      </c>
      <c r="I67" s="31"/>
      <c r="J67" s="15"/>
      <c r="K67" s="16"/>
      <c r="L67" s="16"/>
    </row>
    <row r="68" spans="1:12" s="12" customFormat="1" x14ac:dyDescent="0.25">
      <c r="A68" s="32" t="s">
        <v>73</v>
      </c>
      <c r="B68" s="12">
        <v>26</v>
      </c>
      <c r="C68" s="12">
        <v>13</v>
      </c>
      <c r="D68" s="13">
        <f>Tableau2[[#This Row],[nbre de Femmes]]/Tableau2[[#This Row],[effectifs]]</f>
        <v>0.5</v>
      </c>
      <c r="E68" s="12">
        <v>13</v>
      </c>
      <c r="F68" s="13">
        <f>Tableau2[[#This Row],[nbre d''hommes]]/Tableau2[[#This Row],[effectifs]]</f>
        <v>0.5</v>
      </c>
      <c r="G68" s="22" t="s">
        <v>15</v>
      </c>
      <c r="H68" s="64">
        <v>2</v>
      </c>
      <c r="I68" s="31"/>
      <c r="J68" s="15"/>
      <c r="K68" s="16"/>
      <c r="L68" s="16"/>
    </row>
    <row r="69" spans="1:12" x14ac:dyDescent="0.25">
      <c r="D69" s="13"/>
      <c r="F69" s="13"/>
      <c r="G69" s="27"/>
      <c r="H69" s="66"/>
      <c r="I69" s="31"/>
      <c r="K69" s="16"/>
      <c r="L69" s="16"/>
    </row>
    <row r="70" spans="1:12" s="7" customFormat="1" x14ac:dyDescent="0.25">
      <c r="A70" s="7" t="s">
        <v>74</v>
      </c>
      <c r="B70" s="7">
        <f>B71+B72</f>
        <v>165</v>
      </c>
      <c r="C70" s="7">
        <f>C71+C72</f>
        <v>55</v>
      </c>
      <c r="D70" s="29">
        <f>Tableau2[[#This Row],[nbre de Femmes]]/Tableau2[[#This Row],[effectifs]]</f>
        <v>0.33333333333333331</v>
      </c>
      <c r="E70" s="7">
        <f>E71+E72</f>
        <v>110</v>
      </c>
      <c r="F70" s="29">
        <f>Tableau2[[#This Row],[nbre d''hommes]]/Tableau2[[#This Row],[effectifs]]</f>
        <v>0.66666666666666663</v>
      </c>
      <c r="G70" s="21" t="s">
        <v>17</v>
      </c>
      <c r="H70" s="63">
        <v>6</v>
      </c>
      <c r="I70" s="31">
        <f>Tableau2[[#This Row],[nombre total de noms sur la liste]]*Tableau2[[#This Row],[F en %]]</f>
        <v>2</v>
      </c>
      <c r="J70" s="10">
        <f>Tableau2[[#This Row],[nombre total de noms sur la liste]]*Tableau2[[#This Row],[H en %]]</f>
        <v>4</v>
      </c>
      <c r="K70" s="16" t="s">
        <v>19</v>
      </c>
      <c r="L70" s="16" t="s">
        <v>19</v>
      </c>
    </row>
    <row r="71" spans="1:12" s="12" customFormat="1" x14ac:dyDescent="0.25">
      <c r="A71" s="32" t="s">
        <v>75</v>
      </c>
      <c r="B71" s="12">
        <v>115</v>
      </c>
      <c r="C71" s="12">
        <v>40</v>
      </c>
      <c r="D71" s="13">
        <f>Tableau2[[#This Row],[nbre de Femmes]]/Tableau2[[#This Row],[effectifs]]</f>
        <v>0.34782608695652173</v>
      </c>
      <c r="E71" s="12">
        <v>75</v>
      </c>
      <c r="F71" s="13">
        <f>Tableau2[[#This Row],[nbre d''hommes]]/Tableau2[[#This Row],[effectifs]]</f>
        <v>0.65217391304347827</v>
      </c>
      <c r="G71" s="22" t="s">
        <v>11</v>
      </c>
      <c r="H71" s="64">
        <v>4</v>
      </c>
      <c r="I71" s="31"/>
      <c r="J71" s="15"/>
      <c r="K71" s="16"/>
      <c r="L71" s="16"/>
    </row>
    <row r="72" spans="1:12" s="12" customFormat="1" x14ac:dyDescent="0.25">
      <c r="A72" s="32" t="s">
        <v>76</v>
      </c>
      <c r="B72" s="12">
        <v>50</v>
      </c>
      <c r="C72" s="12">
        <v>15</v>
      </c>
      <c r="D72" s="13">
        <f>Tableau2[[#This Row],[nbre de Femmes]]/Tableau2[[#This Row],[effectifs]]</f>
        <v>0.3</v>
      </c>
      <c r="E72" s="12">
        <v>35</v>
      </c>
      <c r="F72" s="13">
        <f>Tableau2[[#This Row],[nbre d''hommes]]/Tableau2[[#This Row],[effectifs]]</f>
        <v>0.7</v>
      </c>
      <c r="G72" s="22" t="s">
        <v>15</v>
      </c>
      <c r="H72" s="64">
        <v>2</v>
      </c>
      <c r="I72" s="31"/>
      <c r="J72" s="15"/>
      <c r="K72" s="16"/>
      <c r="L72" s="16"/>
    </row>
    <row r="73" spans="1:12" x14ac:dyDescent="0.25">
      <c r="D73" s="13"/>
      <c r="F73" s="13"/>
      <c r="G73" s="27"/>
      <c r="H73" s="66"/>
      <c r="I73" s="31"/>
      <c r="K73" s="16"/>
      <c r="L73" s="16"/>
    </row>
    <row r="74" spans="1:12" s="7" customFormat="1" x14ac:dyDescent="0.25">
      <c r="A74" s="7" t="s">
        <v>77</v>
      </c>
      <c r="B74" s="7">
        <f>B75+B76+B77</f>
        <v>234</v>
      </c>
      <c r="C74" s="7">
        <f>C75+C76+C77</f>
        <v>172</v>
      </c>
      <c r="D74" s="29">
        <f>Tableau2[[#This Row],[nbre de Femmes]]/Tableau2[[#This Row],[effectifs]]</f>
        <v>0.7350427350427351</v>
      </c>
      <c r="E74" s="7">
        <f>E75+E76+E77</f>
        <v>62</v>
      </c>
      <c r="F74" s="29">
        <f>Tableau2[[#This Row],[nbre d''hommes]]/Tableau2[[#This Row],[effectifs]]</f>
        <v>0.26495726495726496</v>
      </c>
      <c r="G74" s="21" t="s">
        <v>55</v>
      </c>
      <c r="H74" s="63">
        <v>8</v>
      </c>
      <c r="I74" s="31">
        <f>Tableau2[[#This Row],[nombre total de noms sur la liste]]*Tableau2[[#This Row],[F en %]]</f>
        <v>5.8803418803418808</v>
      </c>
      <c r="J74" s="10">
        <f>Tableau2[[#This Row],[nombre total de noms sur la liste]]*Tableau2[[#This Row],[H en %]]</f>
        <v>2.1196581196581197</v>
      </c>
      <c r="K74" s="16" t="s">
        <v>57</v>
      </c>
      <c r="L74" s="16" t="s">
        <v>78</v>
      </c>
    </row>
    <row r="75" spans="1:12" s="12" customFormat="1" x14ac:dyDescent="0.25">
      <c r="A75" s="32" t="s">
        <v>79</v>
      </c>
      <c r="B75" s="12">
        <v>127</v>
      </c>
      <c r="C75" s="12">
        <v>94</v>
      </c>
      <c r="D75" s="13">
        <f>Tableau2[[#This Row],[nbre de Femmes]]/Tableau2[[#This Row],[effectifs]]</f>
        <v>0.74015748031496065</v>
      </c>
      <c r="E75" s="12">
        <v>33</v>
      </c>
      <c r="F75" s="13">
        <f>Tableau2[[#This Row],[nbre d''hommes]]/Tableau2[[#This Row],[effectifs]]</f>
        <v>0.25984251968503935</v>
      </c>
      <c r="G75" s="22" t="s">
        <v>11</v>
      </c>
      <c r="H75" s="64">
        <v>4</v>
      </c>
      <c r="I75" s="31"/>
      <c r="J75" s="15"/>
      <c r="K75" s="16"/>
      <c r="L75" s="16"/>
    </row>
    <row r="76" spans="1:12" s="12" customFormat="1" x14ac:dyDescent="0.25">
      <c r="A76" s="32" t="s">
        <v>80</v>
      </c>
      <c r="B76" s="12">
        <v>64</v>
      </c>
      <c r="C76" s="12">
        <v>48</v>
      </c>
      <c r="D76" s="13">
        <f>Tableau2[[#This Row],[nbre de Femmes]]/Tableau2[[#This Row],[effectifs]]</f>
        <v>0.75</v>
      </c>
      <c r="E76" s="12">
        <v>16</v>
      </c>
      <c r="F76" s="13">
        <f>Tableau2[[#This Row],[nbre d''hommes]]/Tableau2[[#This Row],[effectifs]]</f>
        <v>0.25</v>
      </c>
      <c r="G76" s="22" t="s">
        <v>15</v>
      </c>
      <c r="H76" s="64">
        <v>2</v>
      </c>
      <c r="I76" s="31"/>
      <c r="J76" s="15"/>
      <c r="K76" s="16"/>
      <c r="L76" s="16"/>
    </row>
    <row r="77" spans="1:12" s="12" customFormat="1" x14ac:dyDescent="0.25">
      <c r="A77" s="32" t="s">
        <v>81</v>
      </c>
      <c r="B77" s="12">
        <v>43</v>
      </c>
      <c r="C77" s="12">
        <v>30</v>
      </c>
      <c r="D77" s="13">
        <f>Tableau2[[#This Row],[nbre de Femmes]]/Tableau2[[#This Row],[effectifs]]</f>
        <v>0.69767441860465118</v>
      </c>
      <c r="E77" s="12">
        <v>13</v>
      </c>
      <c r="F77" s="13">
        <f>Tableau2[[#This Row],[nbre d''hommes]]/Tableau2[[#This Row],[effectifs]]</f>
        <v>0.30232558139534882</v>
      </c>
      <c r="G77" s="22" t="s">
        <v>15</v>
      </c>
      <c r="H77" s="64">
        <v>2</v>
      </c>
      <c r="I77" s="31"/>
      <c r="J77" s="15"/>
      <c r="K77" s="16"/>
      <c r="L77" s="16"/>
    </row>
    <row r="78" spans="1:12" x14ac:dyDescent="0.25">
      <c r="D78" s="13"/>
      <c r="F78" s="13"/>
      <c r="G78" s="27"/>
      <c r="H78" s="66"/>
      <c r="I78" s="31"/>
      <c r="K78" s="16"/>
      <c r="L78" s="16"/>
    </row>
    <row r="79" spans="1:12" s="7" customFormat="1" x14ac:dyDescent="0.25">
      <c r="A79" s="7" t="s">
        <v>82</v>
      </c>
      <c r="B79" s="7">
        <f>B80+B81+B82</f>
        <v>79</v>
      </c>
      <c r="C79" s="7">
        <f>C80+C81+C82</f>
        <v>30</v>
      </c>
      <c r="D79" s="29">
        <f>Tableau2[[#This Row],[nbre de Femmes]]/Tableau2[[#This Row],[effectifs]]</f>
        <v>0.379746835443038</v>
      </c>
      <c r="E79" s="7">
        <f>E80+E81+E82</f>
        <v>49</v>
      </c>
      <c r="F79" s="29">
        <f>Tableau2[[#This Row],[nbre d''hommes]]/Tableau2[[#This Row],[effectifs]]</f>
        <v>0.620253164556962</v>
      </c>
      <c r="G79" s="21" t="s">
        <v>17</v>
      </c>
      <c r="H79" s="63">
        <v>6</v>
      </c>
      <c r="I79" s="31">
        <f>Tableau2[[#This Row],[nombre total de noms sur la liste]]*Tableau2[[#This Row],[F en %]]</f>
        <v>2.278481012658228</v>
      </c>
      <c r="J79" s="10">
        <f>Tableau2[[#This Row],[nombre total de noms sur la liste]]*Tableau2[[#This Row],[H en %]]</f>
        <v>3.721518987341772</v>
      </c>
      <c r="K79" s="16" t="s">
        <v>67</v>
      </c>
      <c r="L79" s="16" t="s">
        <v>18</v>
      </c>
    </row>
    <row r="80" spans="1:12" s="12" customFormat="1" x14ac:dyDescent="0.25">
      <c r="A80" s="32" t="s">
        <v>83</v>
      </c>
      <c r="B80" s="12">
        <v>16</v>
      </c>
      <c r="C80" s="12">
        <v>4</v>
      </c>
      <c r="D80" s="13">
        <f>Tableau2[[#This Row],[nbre de Femmes]]/Tableau2[[#This Row],[effectifs]]</f>
        <v>0.25</v>
      </c>
      <c r="E80" s="12">
        <v>12</v>
      </c>
      <c r="F80" s="13">
        <f>Tableau2[[#This Row],[nbre d''hommes]]/Tableau2[[#This Row],[effectifs]]</f>
        <v>0.75</v>
      </c>
      <c r="G80" s="22" t="s">
        <v>15</v>
      </c>
      <c r="H80" s="64">
        <v>2</v>
      </c>
      <c r="I80" s="31"/>
      <c r="J80" s="10"/>
      <c r="K80" s="16"/>
      <c r="L80" s="16"/>
    </row>
    <row r="81" spans="1:12" s="12" customFormat="1" x14ac:dyDescent="0.25">
      <c r="A81" s="32" t="s">
        <v>84</v>
      </c>
      <c r="B81" s="12">
        <v>16</v>
      </c>
      <c r="C81" s="12">
        <v>10</v>
      </c>
      <c r="D81" s="13">
        <f>Tableau2[[#This Row],[nbre de Femmes]]/Tableau2[[#This Row],[effectifs]]</f>
        <v>0.625</v>
      </c>
      <c r="E81" s="12">
        <v>6</v>
      </c>
      <c r="F81" s="13">
        <f>Tableau2[[#This Row],[nbre d''hommes]]/Tableau2[[#This Row],[effectifs]]</f>
        <v>0.375</v>
      </c>
      <c r="G81" s="22" t="s">
        <v>15</v>
      </c>
      <c r="H81" s="64">
        <v>2</v>
      </c>
      <c r="I81" s="31"/>
      <c r="J81" s="10"/>
      <c r="K81" s="16"/>
      <c r="L81" s="16"/>
    </row>
    <row r="82" spans="1:12" s="12" customFormat="1" x14ac:dyDescent="0.25">
      <c r="A82" s="32" t="s">
        <v>85</v>
      </c>
      <c r="B82" s="12">
        <v>47</v>
      </c>
      <c r="C82" s="12">
        <v>16</v>
      </c>
      <c r="D82" s="13">
        <f>Tableau2[[#This Row],[nbre de Femmes]]/Tableau2[[#This Row],[effectifs]]</f>
        <v>0.34042553191489361</v>
      </c>
      <c r="E82" s="12">
        <v>31</v>
      </c>
      <c r="F82" s="13">
        <f>Tableau2[[#This Row],[nbre d''hommes]]/Tableau2[[#This Row],[effectifs]]</f>
        <v>0.65957446808510634</v>
      </c>
      <c r="G82" s="22" t="s">
        <v>15</v>
      </c>
      <c r="H82" s="64">
        <v>2</v>
      </c>
      <c r="I82" s="31"/>
      <c r="J82" s="10"/>
      <c r="K82" s="16"/>
      <c r="L82" s="16"/>
    </row>
    <row r="83" spans="1:12" s="12" customFormat="1" x14ac:dyDescent="0.25">
      <c r="A83" s="32"/>
      <c r="D83" s="13"/>
      <c r="F83" s="13"/>
      <c r="G83" s="18"/>
      <c r="H83" s="65"/>
      <c r="I83" s="31"/>
      <c r="J83" s="10"/>
      <c r="K83" s="16"/>
      <c r="L83" s="16"/>
    </row>
    <row r="84" spans="1:12" s="7" customFormat="1" x14ac:dyDescent="0.25">
      <c r="A84" s="7" t="s">
        <v>86</v>
      </c>
      <c r="B84" s="7">
        <v>1430</v>
      </c>
      <c r="C84" s="7">
        <v>1192</v>
      </c>
      <c r="D84" s="13">
        <f>Tableau2[[#This Row],[nbre de Femmes]]/Tableau2[[#This Row],[effectifs]]</f>
        <v>0.83356643356643356</v>
      </c>
      <c r="E84" s="7">
        <v>238</v>
      </c>
      <c r="F84" s="13">
        <f>Tableau2[[#This Row],[nbre d''hommes]]/Tableau2[[#This Row],[effectifs]]</f>
        <v>0.16643356643356644</v>
      </c>
      <c r="G84" s="21" t="s">
        <v>22</v>
      </c>
      <c r="H84" s="63">
        <v>12</v>
      </c>
      <c r="I84" s="31">
        <f>Tableau2[[#This Row],[nombre total de noms sur la liste]]*Tableau2[[#This Row],[F en %]]</f>
        <v>10.002797202797202</v>
      </c>
      <c r="J84" s="10">
        <f>Tableau2[[#This Row],[nombre total de noms sur la liste]]*Tableau2[[#This Row],[H en %]]</f>
        <v>1.9972027972027973</v>
      </c>
      <c r="K84" s="16" t="s">
        <v>87</v>
      </c>
      <c r="L84" s="16" t="s">
        <v>87</v>
      </c>
    </row>
    <row r="85" spans="1:12" s="12" customFormat="1" x14ac:dyDescent="0.25">
      <c r="A85" s="32" t="s">
        <v>90</v>
      </c>
      <c r="B85" s="12">
        <v>138</v>
      </c>
      <c r="C85" s="12">
        <v>109</v>
      </c>
      <c r="D85" s="13">
        <f>Tableau2[[#This Row],[nbre de Femmes]]/Tableau2[[#This Row],[effectifs]]</f>
        <v>0.78985507246376807</v>
      </c>
      <c r="E85" s="12">
        <v>29</v>
      </c>
      <c r="F85" s="13">
        <f>Tableau2[[#This Row],[nbre d''hommes]]/Tableau2[[#This Row],[effectifs]]</f>
        <v>0.21014492753623187</v>
      </c>
      <c r="G85" s="22" t="s">
        <v>11</v>
      </c>
      <c r="H85" s="64">
        <v>4</v>
      </c>
      <c r="I85" s="31"/>
      <c r="J85" s="10"/>
      <c r="K85" s="16"/>
      <c r="L85" s="16"/>
    </row>
    <row r="86" spans="1:12" s="12" customFormat="1" x14ac:dyDescent="0.25">
      <c r="A86" s="32" t="s">
        <v>89</v>
      </c>
      <c r="B86" s="12">
        <v>942</v>
      </c>
      <c r="C86" s="12">
        <v>762</v>
      </c>
      <c r="D86" s="13">
        <f>Tableau2[[#This Row],[nbre de Femmes]]/Tableau2[[#This Row],[effectifs]]</f>
        <v>0.80891719745222934</v>
      </c>
      <c r="E86" s="12">
        <v>180</v>
      </c>
      <c r="F86" s="13">
        <f>Tableau2[[#This Row],[nbre d''hommes]]/Tableau2[[#This Row],[effectifs]]</f>
        <v>0.19108280254777071</v>
      </c>
      <c r="G86" s="22" t="s">
        <v>11</v>
      </c>
      <c r="H86" s="64">
        <v>4</v>
      </c>
      <c r="I86" s="31"/>
      <c r="J86" s="10"/>
      <c r="K86" s="16"/>
      <c r="L86" s="16"/>
    </row>
    <row r="87" spans="1:12" s="12" customFormat="1" x14ac:dyDescent="0.25">
      <c r="A87" s="32" t="s">
        <v>88</v>
      </c>
      <c r="B87" s="12">
        <v>350</v>
      </c>
      <c r="C87" s="12">
        <v>321</v>
      </c>
      <c r="D87" s="13">
        <f>Tableau2[[#This Row],[nbre de Femmes]]/Tableau2[[#This Row],[effectifs]]</f>
        <v>0.91714285714285715</v>
      </c>
      <c r="E87" s="12">
        <v>29</v>
      </c>
      <c r="F87" s="13">
        <f>Tableau2[[#This Row],[nbre d''hommes]]/Tableau2[[#This Row],[effectifs]]</f>
        <v>8.2857142857142851E-2</v>
      </c>
      <c r="G87" s="22" t="s">
        <v>11</v>
      </c>
      <c r="H87" s="64">
        <v>4</v>
      </c>
      <c r="I87" s="31"/>
      <c r="J87" s="10"/>
      <c r="K87" s="16"/>
      <c r="L87" s="16"/>
    </row>
    <row r="88" spans="1:12" s="12" customFormat="1" x14ac:dyDescent="0.25">
      <c r="A88" s="32"/>
      <c r="D88" s="13"/>
      <c r="F88" s="13"/>
      <c r="G88" s="47"/>
      <c r="H88" s="68"/>
      <c r="I88" s="31"/>
      <c r="J88" s="10"/>
      <c r="K88" s="16"/>
      <c r="L88" s="16"/>
    </row>
    <row r="89" spans="1:12" s="7" customFormat="1" x14ac:dyDescent="0.25">
      <c r="A89" s="7" t="s">
        <v>91</v>
      </c>
      <c r="B89" s="7">
        <v>80</v>
      </c>
      <c r="C89" s="7">
        <v>32</v>
      </c>
      <c r="D89" s="13">
        <f>Tableau2[[#This Row],[nbre de Femmes]]/Tableau2[[#This Row],[effectifs]]</f>
        <v>0.4</v>
      </c>
      <c r="E89" s="7">
        <v>48</v>
      </c>
      <c r="F89" s="13">
        <f>Tableau2[[#This Row],[nbre d''hommes]]/Tableau2[[#This Row],[effectifs]]</f>
        <v>0.6</v>
      </c>
      <c r="G89" s="21" t="s">
        <v>17</v>
      </c>
      <c r="H89" s="63">
        <v>6</v>
      </c>
      <c r="I89" s="31">
        <f>Tableau2[[#This Row],[nombre total de noms sur la liste]]*Tableau2[[#This Row],[F en %]]</f>
        <v>2.4000000000000004</v>
      </c>
      <c r="J89" s="10">
        <f>Tableau2[[#This Row],[nombre total de noms sur la liste]]*Tableau2[[#This Row],[H en %]]</f>
        <v>3.5999999999999996</v>
      </c>
      <c r="K89" s="16" t="s">
        <v>18</v>
      </c>
      <c r="L89" s="16" t="s">
        <v>19</v>
      </c>
    </row>
    <row r="90" spans="1:12" s="12" customFormat="1" x14ac:dyDescent="0.25">
      <c r="A90" s="32" t="s">
        <v>94</v>
      </c>
      <c r="B90" s="12">
        <v>20</v>
      </c>
      <c r="C90" s="12">
        <v>4</v>
      </c>
      <c r="D90" s="13">
        <f>Tableau2[[#This Row],[nbre de Femmes]]/Tableau2[[#This Row],[effectifs]]</f>
        <v>0.2</v>
      </c>
      <c r="E90" s="12">
        <v>16</v>
      </c>
      <c r="F90" s="13">
        <f>Tableau2[[#This Row],[nbre d''hommes]]/Tableau2[[#This Row],[effectifs]]</f>
        <v>0.8</v>
      </c>
      <c r="G90" s="22" t="s">
        <v>15</v>
      </c>
      <c r="H90" s="64">
        <v>2</v>
      </c>
      <c r="I90" s="31"/>
      <c r="J90" s="10"/>
      <c r="K90" s="16"/>
      <c r="L90" s="16"/>
    </row>
    <row r="91" spans="1:12" s="12" customFormat="1" x14ac:dyDescent="0.25">
      <c r="A91" s="32" t="s">
        <v>93</v>
      </c>
      <c r="B91" s="12">
        <v>47</v>
      </c>
      <c r="C91" s="12">
        <v>22</v>
      </c>
      <c r="D91" s="13">
        <f>Tableau2[[#This Row],[nbre de Femmes]]/Tableau2[[#This Row],[effectifs]]</f>
        <v>0.46808510638297873</v>
      </c>
      <c r="E91" s="12">
        <v>25</v>
      </c>
      <c r="F91" s="13">
        <f>Tableau2[[#This Row],[nbre d''hommes]]/Tableau2[[#This Row],[effectifs]]</f>
        <v>0.53191489361702127</v>
      </c>
      <c r="G91" s="22" t="s">
        <v>15</v>
      </c>
      <c r="H91" s="64">
        <v>2</v>
      </c>
      <c r="I91" s="31"/>
      <c r="J91" s="10"/>
      <c r="K91" s="16"/>
      <c r="L91" s="16"/>
    </row>
    <row r="92" spans="1:12" s="12" customFormat="1" x14ac:dyDescent="0.25">
      <c r="A92" s="32" t="s">
        <v>92</v>
      </c>
      <c r="B92" s="12">
        <v>13</v>
      </c>
      <c r="C92" s="12">
        <v>6</v>
      </c>
      <c r="D92" s="13">
        <f>Tableau2[[#This Row],[nbre de Femmes]]/Tableau2[[#This Row],[effectifs]]</f>
        <v>0.46153846153846156</v>
      </c>
      <c r="E92" s="12">
        <v>7</v>
      </c>
      <c r="F92" s="13">
        <f>Tableau2[[#This Row],[nbre d''hommes]]/Tableau2[[#This Row],[effectifs]]</f>
        <v>0.53846153846153844</v>
      </c>
      <c r="G92" s="22" t="s">
        <v>15</v>
      </c>
      <c r="H92" s="64">
        <v>2</v>
      </c>
      <c r="I92" s="31"/>
      <c r="J92" s="10"/>
      <c r="K92" s="16"/>
      <c r="L92" s="16"/>
    </row>
    <row r="93" spans="1:12" x14ac:dyDescent="0.25">
      <c r="D93" s="13"/>
      <c r="F93" s="13"/>
      <c r="G93" s="35"/>
      <c r="H93" s="65"/>
      <c r="I93" s="31"/>
      <c r="J93" s="10"/>
      <c r="K93" s="16"/>
      <c r="L93" s="16"/>
    </row>
    <row r="94" spans="1:12" s="7" customFormat="1" x14ac:dyDescent="0.25">
      <c r="A94" s="7" t="s">
        <v>95</v>
      </c>
      <c r="B94" s="7">
        <v>765</v>
      </c>
      <c r="C94" s="7">
        <v>506</v>
      </c>
      <c r="D94" s="13">
        <f>Tableau2[[#This Row],[nbre de Femmes]]/Tableau2[[#This Row],[effectifs]]</f>
        <v>0.66143790849673201</v>
      </c>
      <c r="E94" s="7">
        <v>259</v>
      </c>
      <c r="F94" s="13">
        <f>Tableau2[[#This Row],[nbre d''hommes]]/Tableau2[[#This Row],[effectifs]]</f>
        <v>0.33856209150326799</v>
      </c>
      <c r="G94" s="21" t="s">
        <v>31</v>
      </c>
      <c r="H94" s="63">
        <v>10</v>
      </c>
      <c r="I94" s="31">
        <f>Tableau2[[#This Row],[nombre total de noms sur la liste]]*Tableau2[[#This Row],[F en %]]</f>
        <v>6.6143790849673199</v>
      </c>
      <c r="J94" s="10">
        <f>Tableau2[[#This Row],[nombre total de noms sur la liste]]*Tableau2[[#This Row],[H en %]]</f>
        <v>3.3856209150326801</v>
      </c>
      <c r="K94" s="16" t="s">
        <v>96</v>
      </c>
      <c r="L94" s="16" t="s">
        <v>97</v>
      </c>
    </row>
    <row r="95" spans="1:12" s="12" customFormat="1" x14ac:dyDescent="0.25">
      <c r="A95" s="32" t="s">
        <v>99</v>
      </c>
      <c r="B95" s="12">
        <v>466</v>
      </c>
      <c r="C95" s="12">
        <v>320</v>
      </c>
      <c r="D95" s="13">
        <f>Tableau2[[#This Row],[nbre de Femmes]]/Tableau2[[#This Row],[effectifs]]</f>
        <v>0.68669527896995708</v>
      </c>
      <c r="E95" s="12">
        <v>146</v>
      </c>
      <c r="F95" s="13">
        <f>Tableau2[[#This Row],[nbre d''hommes]]/Tableau2[[#This Row],[effectifs]]</f>
        <v>0.31330472103004292</v>
      </c>
      <c r="G95" s="22" t="s">
        <v>11</v>
      </c>
      <c r="H95" s="64">
        <v>4</v>
      </c>
      <c r="I95" s="31"/>
      <c r="J95" s="31"/>
      <c r="K95" s="16"/>
      <c r="L95" s="16"/>
    </row>
    <row r="96" spans="1:12" s="12" customFormat="1" x14ac:dyDescent="0.25">
      <c r="A96" s="32" t="s">
        <v>98</v>
      </c>
      <c r="B96" s="12">
        <v>249</v>
      </c>
      <c r="C96" s="12">
        <v>156</v>
      </c>
      <c r="D96" s="13">
        <f>Tableau2[[#This Row],[nbre de Femmes]]/Tableau2[[#This Row],[effectifs]]</f>
        <v>0.62650602409638556</v>
      </c>
      <c r="E96" s="12">
        <v>93</v>
      </c>
      <c r="F96" s="13">
        <f>Tableau2[[#This Row],[nbre d''hommes]]/Tableau2[[#This Row],[effectifs]]</f>
        <v>0.37349397590361444</v>
      </c>
      <c r="G96" s="22" t="s">
        <v>11</v>
      </c>
      <c r="H96" s="64">
        <v>4</v>
      </c>
      <c r="I96" s="31"/>
      <c r="J96" s="31"/>
      <c r="K96" s="16"/>
      <c r="L96" s="16"/>
    </row>
    <row r="97" spans="1:18" s="12" customFormat="1" x14ac:dyDescent="0.25">
      <c r="A97" s="32" t="s">
        <v>93</v>
      </c>
      <c r="B97" s="12">
        <v>50</v>
      </c>
      <c r="C97" s="12">
        <v>30</v>
      </c>
      <c r="D97" s="13">
        <f>Tableau2[[#This Row],[nbre de Femmes]]/Tableau2[[#This Row],[effectifs]]</f>
        <v>0.6</v>
      </c>
      <c r="E97" s="12">
        <v>20</v>
      </c>
      <c r="F97" s="13">
        <f>Tableau2[[#This Row],[nbre d''hommes]]/Tableau2[[#This Row],[effectifs]]</f>
        <v>0.4</v>
      </c>
      <c r="G97" s="22" t="s">
        <v>15</v>
      </c>
      <c r="H97" s="64">
        <v>2</v>
      </c>
      <c r="I97" s="31"/>
      <c r="J97" s="31"/>
      <c r="K97" s="16"/>
      <c r="L97" s="16"/>
    </row>
    <row r="98" spans="1:18" x14ac:dyDescent="0.25">
      <c r="D98" s="13"/>
      <c r="F98" s="13"/>
      <c r="G98" s="35"/>
      <c r="H98" s="65"/>
      <c r="I98" s="31"/>
      <c r="J98" s="10"/>
      <c r="K98" s="16"/>
      <c r="L98" s="16"/>
    </row>
    <row r="99" spans="1:18" s="7" customFormat="1" x14ac:dyDescent="0.25">
      <c r="A99" s="36" t="s">
        <v>100</v>
      </c>
      <c r="B99" s="7">
        <v>208</v>
      </c>
      <c r="C99" s="7">
        <v>111</v>
      </c>
      <c r="D99" s="13">
        <f>Tableau2[[#This Row],[nbre de Femmes]]/Tableau2[[#This Row],[effectifs]]</f>
        <v>0.53365384615384615</v>
      </c>
      <c r="E99" s="7">
        <v>97</v>
      </c>
      <c r="F99" s="13">
        <f>Tableau2[[#This Row],[nbre d''hommes]]/Tableau2[[#This Row],[effectifs]]</f>
        <v>0.46634615384615385</v>
      </c>
      <c r="G99" s="21" t="s">
        <v>17</v>
      </c>
      <c r="H99" s="63">
        <v>6</v>
      </c>
      <c r="I99" s="31">
        <f>Tableau2[[#This Row],[nombre total de noms sur la liste]]*Tableau2[[#This Row],[F en %]]</f>
        <v>3.2019230769230766</v>
      </c>
      <c r="J99" s="10">
        <f>Tableau2[[#This Row],[nombre total de noms sur la liste]]*Tableau2[[#This Row],[H en %]]</f>
        <v>2.7980769230769234</v>
      </c>
      <c r="K99" s="16" t="s">
        <v>67</v>
      </c>
      <c r="L99" s="16" t="s">
        <v>18</v>
      </c>
    </row>
    <row r="100" spans="1:18" s="12" customFormat="1" x14ac:dyDescent="0.25">
      <c r="A100" s="32" t="s">
        <v>101</v>
      </c>
      <c r="B100" s="12">
        <v>177</v>
      </c>
      <c r="C100" s="12">
        <v>95</v>
      </c>
      <c r="D100" s="13">
        <f>Tableau2[[#This Row],[nbre de Femmes]]/Tableau2[[#This Row],[effectifs]]</f>
        <v>0.53672316384180796</v>
      </c>
      <c r="E100" s="12">
        <v>82</v>
      </c>
      <c r="F100" s="13">
        <f>Tableau2[[#This Row],[nbre d''hommes]]/Tableau2[[#This Row],[effectifs]]</f>
        <v>0.4632768361581921</v>
      </c>
      <c r="G100" s="22" t="s">
        <v>11</v>
      </c>
      <c r="H100" s="64">
        <v>4</v>
      </c>
      <c r="I100" s="31"/>
      <c r="J100" s="31"/>
      <c r="K100" s="16"/>
      <c r="L100" s="16"/>
    </row>
    <row r="101" spans="1:18" s="12" customFormat="1" x14ac:dyDescent="0.25">
      <c r="A101" s="32" t="s">
        <v>93</v>
      </c>
      <c r="B101" s="12">
        <v>31</v>
      </c>
      <c r="C101" s="12">
        <v>16</v>
      </c>
      <c r="D101" s="13">
        <f>Tableau2[[#This Row],[nbre de Femmes]]/Tableau2[[#This Row],[effectifs]]</f>
        <v>0.5161290322580645</v>
      </c>
      <c r="E101" s="12">
        <v>15</v>
      </c>
      <c r="F101" s="13">
        <f>Tableau2[[#This Row],[nbre d''hommes]]/Tableau2[[#This Row],[effectifs]]</f>
        <v>0.4838709677419355</v>
      </c>
      <c r="G101" s="22" t="s">
        <v>15</v>
      </c>
      <c r="H101" s="64">
        <v>2</v>
      </c>
      <c r="I101" s="31"/>
      <c r="J101" s="31"/>
      <c r="K101" s="16"/>
      <c r="L101" s="16"/>
    </row>
    <row r="102" spans="1:18" x14ac:dyDescent="0.25">
      <c r="D102" s="13"/>
      <c r="F102" s="13"/>
      <c r="G102" s="35"/>
      <c r="H102" s="65"/>
      <c r="I102" s="31"/>
      <c r="J102" s="10"/>
      <c r="K102" s="16"/>
      <c r="L102" s="16"/>
    </row>
    <row r="103" spans="1:18" s="7" customFormat="1" x14ac:dyDescent="0.25">
      <c r="A103" s="7" t="s">
        <v>102</v>
      </c>
      <c r="B103" s="7">
        <v>917</v>
      </c>
      <c r="C103" s="7">
        <v>736</v>
      </c>
      <c r="D103" s="13">
        <f>Tableau2[[#This Row],[nbre de Femmes]]/Tableau2[[#This Row],[effectifs]]</f>
        <v>0.80261723009814612</v>
      </c>
      <c r="E103" s="7">
        <v>181</v>
      </c>
      <c r="F103" s="13">
        <f>Tableau2[[#This Row],[nbre d''hommes]]/Tableau2[[#This Row],[effectifs]]</f>
        <v>0.19738276990185388</v>
      </c>
      <c r="G103" s="21" t="s">
        <v>22</v>
      </c>
      <c r="H103" s="63">
        <v>12</v>
      </c>
      <c r="I103" s="31">
        <f>Tableau2[[#This Row],[nombre total de noms sur la liste]]*Tableau2[[#This Row],[F en %]]</f>
        <v>9.6314067611777539</v>
      </c>
      <c r="J103" s="10">
        <f>Tableau2[[#This Row],[nombre total de noms sur la liste]]*Tableau2[[#This Row],[H en %]]</f>
        <v>2.3685932388222466</v>
      </c>
      <c r="K103" s="16" t="s">
        <v>87</v>
      </c>
      <c r="L103" s="16" t="s">
        <v>103</v>
      </c>
    </row>
    <row r="104" spans="1:18" s="12" customFormat="1" x14ac:dyDescent="0.25">
      <c r="A104" s="32" t="s">
        <v>106</v>
      </c>
      <c r="B104" s="12">
        <v>506</v>
      </c>
      <c r="C104" s="12">
        <v>406</v>
      </c>
      <c r="D104" s="13">
        <f>Tableau2[[#This Row],[nbre de Femmes]]/Tableau2[[#This Row],[effectifs]]</f>
        <v>0.80237154150197632</v>
      </c>
      <c r="E104" s="12">
        <v>100</v>
      </c>
      <c r="F104" s="13">
        <f>Tableau2[[#This Row],[nbre d''hommes]]/Tableau2[[#This Row],[effectifs]]</f>
        <v>0.19762845849802371</v>
      </c>
      <c r="G104" s="22" t="s">
        <v>11</v>
      </c>
      <c r="H104" s="64">
        <v>4</v>
      </c>
      <c r="I104" s="31"/>
      <c r="J104" s="31"/>
      <c r="K104" s="16"/>
      <c r="L104" s="16"/>
    </row>
    <row r="105" spans="1:18" s="12" customFormat="1" x14ac:dyDescent="0.25">
      <c r="A105" s="32" t="s">
        <v>105</v>
      </c>
      <c r="B105" s="12">
        <v>218</v>
      </c>
      <c r="C105" s="12">
        <v>171</v>
      </c>
      <c r="D105" s="13">
        <f>Tableau2[[#This Row],[nbre de Femmes]]/Tableau2[[#This Row],[effectifs]]</f>
        <v>0.7844036697247706</v>
      </c>
      <c r="E105" s="12">
        <v>47</v>
      </c>
      <c r="F105" s="13">
        <f>Tableau2[[#This Row],[nbre d''hommes]]/Tableau2[[#This Row],[effectifs]]</f>
        <v>0.21559633027522937</v>
      </c>
      <c r="G105" s="22" t="s">
        <v>11</v>
      </c>
      <c r="H105" s="64">
        <v>4</v>
      </c>
      <c r="I105" s="31"/>
      <c r="J105" s="31"/>
      <c r="K105" s="16"/>
      <c r="L105" s="16"/>
    </row>
    <row r="106" spans="1:18" s="12" customFormat="1" x14ac:dyDescent="0.25">
      <c r="A106" s="32" t="s">
        <v>104</v>
      </c>
      <c r="B106" s="12">
        <v>193</v>
      </c>
      <c r="C106" s="12">
        <v>159</v>
      </c>
      <c r="D106" s="13">
        <f>Tableau2[[#This Row],[nbre de Femmes]]/Tableau2[[#This Row],[effectifs]]</f>
        <v>0.82383419689119175</v>
      </c>
      <c r="E106" s="12">
        <v>34</v>
      </c>
      <c r="F106" s="13">
        <f>Tableau2[[#This Row],[nbre d''hommes]]/Tableau2[[#This Row],[effectifs]]</f>
        <v>0.17616580310880828</v>
      </c>
      <c r="G106" s="22" t="s">
        <v>11</v>
      </c>
      <c r="H106" s="64">
        <v>4</v>
      </c>
      <c r="I106" s="31"/>
      <c r="J106" s="31"/>
      <c r="K106" s="16"/>
      <c r="L106" s="16"/>
    </row>
    <row r="107" spans="1:18" s="12" customFormat="1" x14ac:dyDescent="0.25">
      <c r="A107" s="32"/>
      <c r="D107" s="13"/>
      <c r="F107" s="13"/>
      <c r="G107" s="47"/>
      <c r="H107" s="68"/>
      <c r="I107" s="31"/>
      <c r="J107" s="31"/>
      <c r="K107" s="16"/>
      <c r="L107" s="16"/>
    </row>
    <row r="108" spans="1:18" s="12" customFormat="1" x14ac:dyDescent="0.25">
      <c r="A108" s="7" t="s">
        <v>115</v>
      </c>
      <c r="B108" s="7">
        <v>27</v>
      </c>
      <c r="C108" s="7">
        <v>12</v>
      </c>
      <c r="D108" s="13">
        <f>Tableau2[[#This Row],[nbre de Femmes]]/Tableau2[[#This Row],[effectifs]]</f>
        <v>0.44444444444444442</v>
      </c>
      <c r="E108" s="7">
        <v>15</v>
      </c>
      <c r="F108" s="13">
        <f>Tableau2[[#This Row],[nbre d''hommes]]/Tableau2[[#This Row],[effectifs]]</f>
        <v>0.55555555555555558</v>
      </c>
      <c r="G108" s="21" t="s">
        <v>15</v>
      </c>
      <c r="H108" s="63">
        <v>2</v>
      </c>
      <c r="I108" s="31">
        <f>Tableau2[[#This Row],[nombre total de noms sur la liste]]*Tableau2[[#This Row],[F en %]]</f>
        <v>0.88888888888888884</v>
      </c>
      <c r="J108" s="10">
        <f>Tableau2[[#This Row],[nombre total de noms sur la liste]]*Tableau2[[#This Row],[H en %]]</f>
        <v>1.1111111111111112</v>
      </c>
      <c r="K108" s="16" t="s">
        <v>50</v>
      </c>
      <c r="L108" s="16" t="s">
        <v>229</v>
      </c>
      <c r="M108" s="7"/>
      <c r="N108" s="7"/>
      <c r="O108" s="7"/>
      <c r="P108" s="7"/>
      <c r="Q108" s="7"/>
      <c r="R108" s="34"/>
    </row>
    <row r="109" spans="1:18" x14ac:dyDescent="0.25">
      <c r="D109" s="3"/>
      <c r="F109" s="3"/>
      <c r="G109" s="35"/>
      <c r="H109" s="65"/>
      <c r="K109" s="16"/>
      <c r="L109" s="16"/>
    </row>
    <row r="110" spans="1:18" s="6" customFormat="1" ht="60" x14ac:dyDescent="0.25">
      <c r="A110" s="70" t="s">
        <v>230</v>
      </c>
      <c r="B110" s="70" t="s">
        <v>220</v>
      </c>
      <c r="C110" s="70" t="s">
        <v>7</v>
      </c>
      <c r="D110" s="70" t="s">
        <v>0</v>
      </c>
      <c r="E110" s="70" t="s">
        <v>8</v>
      </c>
      <c r="F110" s="70" t="s">
        <v>1</v>
      </c>
      <c r="G110" s="70" t="s">
        <v>10</v>
      </c>
      <c r="H110" s="70" t="s">
        <v>2</v>
      </c>
      <c r="I110" s="71" t="s">
        <v>3</v>
      </c>
      <c r="J110" s="71" t="s">
        <v>4</v>
      </c>
      <c r="K110" s="72" t="s">
        <v>5</v>
      </c>
      <c r="L110" s="72" t="s">
        <v>6</v>
      </c>
    </row>
    <row r="111" spans="1:18" x14ac:dyDescent="0.25">
      <c r="A111" s="37" t="s">
        <v>107</v>
      </c>
      <c r="B111" s="37">
        <v>1651</v>
      </c>
      <c r="C111" s="37">
        <v>577</v>
      </c>
      <c r="D111" s="38">
        <v>0.34948516050878253</v>
      </c>
      <c r="E111" s="37">
        <v>1074</v>
      </c>
      <c r="F111" s="38">
        <v>0.65051483949121747</v>
      </c>
      <c r="G111" s="39" t="s">
        <v>17</v>
      </c>
      <c r="H111" s="40">
        <v>6</v>
      </c>
      <c r="I111" s="26">
        <v>2.0969109630526952</v>
      </c>
      <c r="J111" s="26">
        <v>3.9030890369473048</v>
      </c>
      <c r="K111" s="41" t="s">
        <v>18</v>
      </c>
      <c r="L111" s="42" t="s">
        <v>19</v>
      </c>
    </row>
    <row r="112" spans="1:18" x14ac:dyDescent="0.25">
      <c r="A112" s="37" t="s">
        <v>108</v>
      </c>
      <c r="B112" s="37">
        <v>432</v>
      </c>
      <c r="C112" s="37">
        <v>250</v>
      </c>
      <c r="D112" s="38">
        <v>0.57870370370370372</v>
      </c>
      <c r="E112" s="37">
        <v>182</v>
      </c>
      <c r="F112" s="38">
        <v>0.42129629629629628</v>
      </c>
      <c r="G112" s="43" t="s">
        <v>55</v>
      </c>
      <c r="H112" s="40">
        <v>8</v>
      </c>
      <c r="I112" s="44">
        <v>4.6296296296296298</v>
      </c>
      <c r="J112" s="44">
        <v>3.3703703703703702</v>
      </c>
      <c r="K112" s="41" t="s">
        <v>78</v>
      </c>
      <c r="L112" s="42" t="s">
        <v>109</v>
      </c>
    </row>
    <row r="113" spans="1:12" x14ac:dyDescent="0.25">
      <c r="A113" s="37" t="s">
        <v>110</v>
      </c>
      <c r="B113" s="37">
        <v>337</v>
      </c>
      <c r="C113" s="37">
        <v>184</v>
      </c>
      <c r="D113" s="38">
        <v>0.54599406528189909</v>
      </c>
      <c r="E113" s="37">
        <v>153</v>
      </c>
      <c r="F113" s="38">
        <v>0.45400593471810091</v>
      </c>
      <c r="G113" s="43" t="s">
        <v>55</v>
      </c>
      <c r="H113" s="40">
        <v>8</v>
      </c>
      <c r="I113" s="44">
        <v>4.3679525222551927</v>
      </c>
      <c r="J113" s="44">
        <v>3.6320474777448073</v>
      </c>
      <c r="K113" s="41" t="s">
        <v>78</v>
      </c>
      <c r="L113" s="42" t="s">
        <v>109</v>
      </c>
    </row>
    <row r="114" spans="1:12" x14ac:dyDescent="0.25">
      <c r="A114" s="37" t="s">
        <v>111</v>
      </c>
      <c r="B114" s="37">
        <v>1122</v>
      </c>
      <c r="C114" s="37">
        <v>649</v>
      </c>
      <c r="D114" s="38">
        <v>0.57843137254901966</v>
      </c>
      <c r="E114" s="37">
        <v>473</v>
      </c>
      <c r="F114" s="38">
        <v>0.42156862745098039</v>
      </c>
      <c r="G114" s="43" t="s">
        <v>55</v>
      </c>
      <c r="H114" s="40">
        <v>8</v>
      </c>
      <c r="I114" s="44">
        <v>4.6274509803921573</v>
      </c>
      <c r="J114" s="44">
        <v>3.3725490196078431</v>
      </c>
      <c r="K114" s="41" t="s">
        <v>78</v>
      </c>
      <c r="L114" s="42" t="s">
        <v>109</v>
      </c>
    </row>
    <row r="115" spans="1:12" x14ac:dyDescent="0.25">
      <c r="A115" s="37" t="s">
        <v>112</v>
      </c>
      <c r="B115" s="37">
        <v>743</v>
      </c>
      <c r="C115" s="37">
        <v>297</v>
      </c>
      <c r="D115" s="38">
        <v>0.3997308209959623</v>
      </c>
      <c r="E115" s="37">
        <v>446</v>
      </c>
      <c r="F115" s="38">
        <v>0.60026917900403765</v>
      </c>
      <c r="G115" s="43" t="s">
        <v>22</v>
      </c>
      <c r="H115" s="40">
        <v>12</v>
      </c>
      <c r="I115" s="44">
        <v>4.7967698519515478</v>
      </c>
      <c r="J115" s="44">
        <v>7.2032301480484513</v>
      </c>
      <c r="K115" s="45" t="s">
        <v>24</v>
      </c>
      <c r="L115" s="42" t="s">
        <v>114</v>
      </c>
    </row>
    <row r="116" spans="1:12" x14ac:dyDescent="0.25">
      <c r="H116" s="69"/>
      <c r="J116" s="11"/>
      <c r="K116" s="46"/>
      <c r="L116" s="2"/>
    </row>
  </sheetData>
  <mergeCells count="2">
    <mergeCell ref="A1:L1"/>
    <mergeCell ref="A3:L3"/>
  </mergeCells>
  <printOptions horizontalCentered="1"/>
  <pageMargins left="0.25" right="0.25" top="0.75" bottom="0.75" header="0.3" footer="0.3"/>
  <pageSetup paperSize="8" scale="48" orientation="portrait" r:id="rId1"/>
  <headerFooter>
    <oddHeader xml:space="preserve">&amp;C&amp;"-,Gras"&amp;12
</oddHeader>
  </headerFooter>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0"/>
  <sheetViews>
    <sheetView tabSelected="1" zoomScale="90" zoomScaleNormal="90" workbookViewId="0"/>
  </sheetViews>
  <sheetFormatPr baseColWidth="10" defaultRowHeight="15" x14ac:dyDescent="0.25"/>
  <cols>
    <col min="1" max="1" width="143.42578125" bestFit="1" customWidth="1"/>
  </cols>
  <sheetData>
    <row r="1" spans="1:13" ht="72" customHeight="1" x14ac:dyDescent="0.25">
      <c r="A1" s="37"/>
      <c r="B1" s="37"/>
      <c r="C1" s="37"/>
      <c r="D1" s="38"/>
      <c r="E1" s="37"/>
      <c r="F1" s="38"/>
      <c r="G1" s="43"/>
      <c r="H1" s="40"/>
      <c r="I1" s="44"/>
      <c r="J1" s="44"/>
      <c r="K1" s="45"/>
      <c r="L1" s="42"/>
      <c r="M1" s="104"/>
    </row>
    <row r="2" spans="1:13" x14ac:dyDescent="0.25">
      <c r="A2" s="103"/>
      <c r="B2" s="103"/>
      <c r="C2" s="103"/>
      <c r="D2" s="103"/>
      <c r="E2" s="103"/>
      <c r="F2" s="103"/>
      <c r="G2" s="103"/>
      <c r="H2" s="103"/>
      <c r="I2" s="103"/>
      <c r="J2" s="103"/>
      <c r="K2" s="103"/>
      <c r="L2" s="103"/>
      <c r="M2" s="103"/>
    </row>
    <row r="3" spans="1:13" x14ac:dyDescent="0.25">
      <c r="A3" s="104"/>
      <c r="B3" s="104"/>
      <c r="C3" s="104"/>
      <c r="D3" s="104"/>
      <c r="E3" s="104"/>
      <c r="F3" s="104"/>
      <c r="G3" s="104"/>
      <c r="H3" s="104"/>
      <c r="I3" s="104"/>
      <c r="J3" s="104"/>
      <c r="K3" s="104"/>
      <c r="L3" s="104"/>
    </row>
    <row r="4" spans="1:13" ht="75" x14ac:dyDescent="0.25">
      <c r="A4" s="86" t="s">
        <v>129</v>
      </c>
      <c r="B4" s="86" t="s">
        <v>220</v>
      </c>
      <c r="C4" s="86" t="s">
        <v>130</v>
      </c>
      <c r="D4" s="86" t="s">
        <v>7</v>
      </c>
      <c r="E4" s="86" t="s">
        <v>0</v>
      </c>
      <c r="F4" s="86" t="s">
        <v>8</v>
      </c>
      <c r="G4" s="86" t="s">
        <v>1</v>
      </c>
      <c r="H4" s="86" t="s">
        <v>131</v>
      </c>
      <c r="I4" s="87" t="s">
        <v>2</v>
      </c>
      <c r="J4" s="88" t="s">
        <v>3</v>
      </c>
      <c r="K4" s="88" t="s">
        <v>4</v>
      </c>
      <c r="L4" s="86" t="s">
        <v>5</v>
      </c>
      <c r="M4" s="86" t="s">
        <v>6</v>
      </c>
    </row>
    <row r="5" spans="1:13" x14ac:dyDescent="0.25">
      <c r="A5" t="s">
        <v>132</v>
      </c>
      <c r="B5">
        <v>31</v>
      </c>
      <c r="C5" s="62" t="s">
        <v>152</v>
      </c>
      <c r="D5">
        <v>18</v>
      </c>
      <c r="E5" s="17">
        <v>0.58064516129032262</v>
      </c>
      <c r="F5">
        <v>13</v>
      </c>
      <c r="G5" s="17">
        <v>0.41935483870967744</v>
      </c>
      <c r="H5" s="73" t="s">
        <v>17</v>
      </c>
      <c r="I5" s="74"/>
      <c r="J5" s="75"/>
      <c r="K5" s="75"/>
      <c r="L5" s="76"/>
      <c r="M5" s="89"/>
    </row>
    <row r="6" spans="1:13" x14ac:dyDescent="0.25">
      <c r="A6" t="s">
        <v>133</v>
      </c>
      <c r="B6">
        <v>25</v>
      </c>
      <c r="C6" s="62" t="s">
        <v>152</v>
      </c>
      <c r="D6">
        <v>12</v>
      </c>
      <c r="E6" s="17">
        <v>0.48</v>
      </c>
      <c r="F6">
        <v>13</v>
      </c>
      <c r="G6" s="17">
        <v>0.52</v>
      </c>
      <c r="H6" s="18" t="s">
        <v>17</v>
      </c>
      <c r="I6" s="74"/>
      <c r="J6" s="75"/>
      <c r="K6" s="75"/>
      <c r="L6" s="76"/>
      <c r="M6" s="89"/>
    </row>
    <row r="7" spans="1:13" x14ac:dyDescent="0.25">
      <c r="A7" t="s">
        <v>134</v>
      </c>
      <c r="B7">
        <v>27</v>
      </c>
      <c r="C7" s="62" t="s">
        <v>152</v>
      </c>
      <c r="D7">
        <v>15</v>
      </c>
      <c r="E7" s="17">
        <v>0.55555555555555558</v>
      </c>
      <c r="F7">
        <v>12</v>
      </c>
      <c r="G7" s="17">
        <v>0.44444444444444442</v>
      </c>
      <c r="H7" s="18" t="s">
        <v>17</v>
      </c>
      <c r="I7" s="74"/>
      <c r="J7" s="75"/>
      <c r="K7" s="75"/>
      <c r="L7" s="76"/>
      <c r="M7" s="89"/>
    </row>
    <row r="8" spans="1:13" x14ac:dyDescent="0.25">
      <c r="A8" t="s">
        <v>135</v>
      </c>
      <c r="B8">
        <v>32</v>
      </c>
      <c r="C8" s="62" t="s">
        <v>152</v>
      </c>
      <c r="D8">
        <v>20</v>
      </c>
      <c r="E8" s="17">
        <v>0.625</v>
      </c>
      <c r="F8">
        <v>12</v>
      </c>
      <c r="G8" s="17">
        <v>0.375</v>
      </c>
      <c r="H8" s="18" t="s">
        <v>17</v>
      </c>
      <c r="I8" s="74"/>
      <c r="J8" s="75"/>
      <c r="K8" s="75"/>
      <c r="L8" s="76"/>
      <c r="M8" s="89"/>
    </row>
    <row r="9" spans="1:13" x14ac:dyDescent="0.25">
      <c r="A9" t="s">
        <v>136</v>
      </c>
      <c r="B9">
        <v>240</v>
      </c>
      <c r="C9" s="62" t="s">
        <v>154</v>
      </c>
      <c r="D9">
        <v>148</v>
      </c>
      <c r="E9" s="17">
        <v>0.6166666666666667</v>
      </c>
      <c r="F9">
        <v>92</v>
      </c>
      <c r="G9" s="17">
        <v>0.38333333333333336</v>
      </c>
      <c r="H9" s="73" t="s">
        <v>22</v>
      </c>
      <c r="I9" s="19">
        <v>12</v>
      </c>
      <c r="J9" s="20">
        <v>7.4</v>
      </c>
      <c r="K9" s="20">
        <v>4.6000000000000005</v>
      </c>
      <c r="L9" s="62" t="s">
        <v>137</v>
      </c>
      <c r="M9" s="90" t="s">
        <v>62</v>
      </c>
    </row>
    <row r="10" spans="1:13" x14ac:dyDescent="0.25">
      <c r="A10" t="s">
        <v>138</v>
      </c>
      <c r="B10">
        <v>153</v>
      </c>
      <c r="C10" s="62" t="s">
        <v>154</v>
      </c>
      <c r="D10">
        <v>100</v>
      </c>
      <c r="E10" s="17">
        <v>0.65359477124183007</v>
      </c>
      <c r="F10">
        <v>53</v>
      </c>
      <c r="G10" s="17">
        <v>0.34640522875816993</v>
      </c>
      <c r="H10" s="18" t="s">
        <v>31</v>
      </c>
      <c r="I10" s="19">
        <v>10</v>
      </c>
      <c r="J10" s="20">
        <v>6.5359477124183005</v>
      </c>
      <c r="K10" s="20">
        <v>3.4640522875816995</v>
      </c>
      <c r="L10" s="62" t="s">
        <v>96</v>
      </c>
      <c r="M10" s="91" t="s">
        <v>198</v>
      </c>
    </row>
    <row r="11" spans="1:13" x14ac:dyDescent="0.25">
      <c r="A11" t="s">
        <v>139</v>
      </c>
      <c r="B11">
        <v>114</v>
      </c>
      <c r="C11" s="62" t="s">
        <v>154</v>
      </c>
      <c r="D11">
        <v>65</v>
      </c>
      <c r="E11" s="17">
        <v>0.57017543859649122</v>
      </c>
      <c r="F11">
        <v>49</v>
      </c>
      <c r="G11" s="17">
        <v>0.42982456140350878</v>
      </c>
      <c r="H11" s="18" t="s">
        <v>55</v>
      </c>
      <c r="I11" s="19">
        <v>8</v>
      </c>
      <c r="J11" s="20">
        <v>4.5614035087719298</v>
      </c>
      <c r="K11" s="20">
        <v>3.4385964912280702</v>
      </c>
      <c r="L11" s="62" t="s">
        <v>78</v>
      </c>
      <c r="M11" s="91" t="s">
        <v>109</v>
      </c>
    </row>
    <row r="12" spans="1:13" x14ac:dyDescent="0.25">
      <c r="A12" t="s">
        <v>140</v>
      </c>
      <c r="B12">
        <v>112</v>
      </c>
      <c r="C12" s="62" t="s">
        <v>154</v>
      </c>
      <c r="D12">
        <v>69</v>
      </c>
      <c r="E12" s="17">
        <v>0.6160714285714286</v>
      </c>
      <c r="F12">
        <v>43</v>
      </c>
      <c r="G12" s="17">
        <v>0.38392857142857145</v>
      </c>
      <c r="H12" s="18" t="s">
        <v>55</v>
      </c>
      <c r="I12" s="19">
        <v>8</v>
      </c>
      <c r="J12" s="20">
        <v>4.9285714285714288</v>
      </c>
      <c r="K12" s="20">
        <v>3.0714285714285716</v>
      </c>
      <c r="L12" s="62" t="s">
        <v>78</v>
      </c>
      <c r="M12" s="91" t="s">
        <v>109</v>
      </c>
    </row>
    <row r="13" spans="1:13" x14ac:dyDescent="0.25">
      <c r="A13" t="s">
        <v>141</v>
      </c>
      <c r="B13">
        <v>24</v>
      </c>
      <c r="C13" s="62" t="s">
        <v>152</v>
      </c>
      <c r="D13">
        <v>14</v>
      </c>
      <c r="E13" s="17">
        <v>0.58333333333333337</v>
      </c>
      <c r="F13">
        <v>10</v>
      </c>
      <c r="G13" s="17">
        <v>0.41666666666666669</v>
      </c>
      <c r="H13" s="18" t="s">
        <v>17</v>
      </c>
      <c r="I13" s="74"/>
      <c r="J13" s="75"/>
      <c r="K13" s="75"/>
      <c r="L13" s="76"/>
      <c r="M13" s="89"/>
    </row>
    <row r="14" spans="1:13" x14ac:dyDescent="0.25">
      <c r="A14" t="s">
        <v>142</v>
      </c>
      <c r="B14">
        <v>261</v>
      </c>
      <c r="C14" s="62" t="s">
        <v>154</v>
      </c>
      <c r="D14">
        <v>164</v>
      </c>
      <c r="E14" s="17">
        <v>0.62835249042145591</v>
      </c>
      <c r="F14">
        <v>97</v>
      </c>
      <c r="G14" s="17">
        <v>0.37164750957854409</v>
      </c>
      <c r="H14" s="18" t="s">
        <v>22</v>
      </c>
      <c r="I14" s="19">
        <v>12</v>
      </c>
      <c r="J14" s="20">
        <v>7.5402298850574709</v>
      </c>
      <c r="K14" s="20">
        <v>4.4597701149425291</v>
      </c>
      <c r="L14" s="62" t="s">
        <v>137</v>
      </c>
      <c r="M14" s="91" t="s">
        <v>62</v>
      </c>
    </row>
    <row r="15" spans="1:13" x14ac:dyDescent="0.25">
      <c r="A15" t="s">
        <v>143</v>
      </c>
      <c r="B15">
        <v>172</v>
      </c>
      <c r="C15" s="62" t="s">
        <v>154</v>
      </c>
      <c r="D15">
        <v>107</v>
      </c>
      <c r="E15" s="17">
        <v>0.62209302325581395</v>
      </c>
      <c r="F15">
        <v>65</v>
      </c>
      <c r="G15" s="17">
        <v>0.37790697674418605</v>
      </c>
      <c r="H15" s="18" t="s">
        <v>31</v>
      </c>
      <c r="I15" s="19">
        <v>10</v>
      </c>
      <c r="J15" s="20">
        <v>6.220930232558139</v>
      </c>
      <c r="K15" s="20">
        <v>3.7790697674418605</v>
      </c>
      <c r="L15" s="62" t="s">
        <v>96</v>
      </c>
      <c r="M15" s="91" t="s">
        <v>198</v>
      </c>
    </row>
    <row r="16" spans="1:13" x14ac:dyDescent="0.25">
      <c r="A16" t="s">
        <v>144</v>
      </c>
      <c r="B16">
        <v>219</v>
      </c>
      <c r="C16" s="62" t="s">
        <v>154</v>
      </c>
      <c r="D16">
        <v>151</v>
      </c>
      <c r="E16" s="17">
        <v>0.68949771689497719</v>
      </c>
      <c r="F16">
        <v>68</v>
      </c>
      <c r="G16" s="17">
        <v>0.31050228310502281</v>
      </c>
      <c r="H16" s="18" t="s">
        <v>22</v>
      </c>
      <c r="I16" s="19">
        <v>12</v>
      </c>
      <c r="J16" s="20">
        <v>8.2739726027397253</v>
      </c>
      <c r="K16" s="20">
        <v>3.7260273972602738</v>
      </c>
      <c r="L16" s="62" t="s">
        <v>103</v>
      </c>
      <c r="M16" s="91" t="s">
        <v>137</v>
      </c>
    </row>
    <row r="17" spans="1:13" x14ac:dyDescent="0.25">
      <c r="A17" t="s">
        <v>145</v>
      </c>
      <c r="B17">
        <v>144</v>
      </c>
      <c r="C17" s="62" t="s">
        <v>154</v>
      </c>
      <c r="D17">
        <v>88</v>
      </c>
      <c r="E17" s="17">
        <v>0.61111111111111116</v>
      </c>
      <c r="F17">
        <v>56</v>
      </c>
      <c r="G17" s="17">
        <v>0.3888888888888889</v>
      </c>
      <c r="H17" s="18" t="s">
        <v>55</v>
      </c>
      <c r="I17" s="19">
        <v>8</v>
      </c>
      <c r="J17" s="20">
        <v>4.8888888888888893</v>
      </c>
      <c r="K17" s="20">
        <v>3.1111111111111112</v>
      </c>
      <c r="L17" s="62" t="s">
        <v>78</v>
      </c>
      <c r="M17" s="91" t="s">
        <v>109</v>
      </c>
    </row>
    <row r="18" spans="1:13" x14ac:dyDescent="0.25">
      <c r="A18" t="s">
        <v>146</v>
      </c>
      <c r="B18">
        <v>288</v>
      </c>
      <c r="C18" s="62" t="s">
        <v>154</v>
      </c>
      <c r="D18">
        <v>180</v>
      </c>
      <c r="E18" s="17">
        <v>0.625</v>
      </c>
      <c r="F18">
        <v>107</v>
      </c>
      <c r="G18" s="17">
        <v>0.37152777777777779</v>
      </c>
      <c r="H18" s="18" t="s">
        <v>22</v>
      </c>
      <c r="I18" s="19">
        <v>12</v>
      </c>
      <c r="J18" s="20">
        <v>7.5</v>
      </c>
      <c r="K18" s="20">
        <v>4.4583333333333339</v>
      </c>
      <c r="L18" s="62" t="s">
        <v>137</v>
      </c>
      <c r="M18" s="91" t="s">
        <v>62</v>
      </c>
    </row>
    <row r="19" spans="1:13" x14ac:dyDescent="0.25">
      <c r="A19" t="s">
        <v>147</v>
      </c>
      <c r="B19">
        <v>251</v>
      </c>
      <c r="C19" s="62" t="s">
        <v>154</v>
      </c>
      <c r="D19">
        <v>158</v>
      </c>
      <c r="E19" s="17">
        <v>0.62948207171314741</v>
      </c>
      <c r="F19">
        <v>93</v>
      </c>
      <c r="G19" s="17">
        <v>0.37051792828685259</v>
      </c>
      <c r="H19" s="18" t="s">
        <v>22</v>
      </c>
      <c r="I19" s="19">
        <v>12</v>
      </c>
      <c r="J19" s="20">
        <v>7.5537848605577693</v>
      </c>
      <c r="K19" s="20">
        <v>4.4462151394422307</v>
      </c>
      <c r="L19" s="62" t="s">
        <v>137</v>
      </c>
      <c r="M19" s="91" t="s">
        <v>62</v>
      </c>
    </row>
    <row r="20" spans="1:13" x14ac:dyDescent="0.25">
      <c r="A20" t="s">
        <v>148</v>
      </c>
      <c r="B20">
        <v>146</v>
      </c>
      <c r="C20" s="62" t="s">
        <v>154</v>
      </c>
      <c r="D20">
        <v>99</v>
      </c>
      <c r="E20" s="17">
        <v>0.67808219178082196</v>
      </c>
      <c r="F20">
        <v>47</v>
      </c>
      <c r="G20" s="17">
        <v>0.32191780821917809</v>
      </c>
      <c r="H20" s="18" t="s">
        <v>55</v>
      </c>
      <c r="I20" s="19">
        <v>8</v>
      </c>
      <c r="J20" s="20">
        <v>5.4246575342465757</v>
      </c>
      <c r="K20" s="20">
        <v>2.5753424657534247</v>
      </c>
      <c r="L20" s="62" t="s">
        <v>57</v>
      </c>
      <c r="M20" s="91" t="s">
        <v>78</v>
      </c>
    </row>
    <row r="21" spans="1:13" x14ac:dyDescent="0.25">
      <c r="A21" t="s">
        <v>149</v>
      </c>
      <c r="B21">
        <v>120</v>
      </c>
      <c r="C21" s="62" t="s">
        <v>154</v>
      </c>
      <c r="D21">
        <v>79</v>
      </c>
      <c r="E21" s="17">
        <v>0.65833333333333333</v>
      </c>
      <c r="F21">
        <v>41</v>
      </c>
      <c r="G21" s="17">
        <v>0.34166666666666667</v>
      </c>
      <c r="H21" s="18" t="s">
        <v>55</v>
      </c>
      <c r="I21" s="19">
        <v>8</v>
      </c>
      <c r="J21" s="20">
        <v>5.2666666666666666</v>
      </c>
      <c r="K21" s="20">
        <v>2.7333333333333334</v>
      </c>
      <c r="L21" s="62" t="s">
        <v>57</v>
      </c>
      <c r="M21" s="91" t="s">
        <v>78</v>
      </c>
    </row>
    <row r="22" spans="1:13" x14ac:dyDescent="0.25">
      <c r="C22" s="62"/>
      <c r="H22" s="77"/>
      <c r="I22" s="19"/>
      <c r="J22" s="20"/>
      <c r="K22" s="20"/>
      <c r="L22" s="62"/>
    </row>
    <row r="23" spans="1:13" ht="75" x14ac:dyDescent="0.25">
      <c r="A23" s="86" t="s">
        <v>218</v>
      </c>
      <c r="B23" s="86" t="s">
        <v>220</v>
      </c>
      <c r="C23" s="86" t="s">
        <v>150</v>
      </c>
      <c r="D23" s="86" t="s">
        <v>7</v>
      </c>
      <c r="E23" s="86" t="s">
        <v>0</v>
      </c>
      <c r="F23" s="86" t="s">
        <v>8</v>
      </c>
      <c r="G23" s="86" t="s">
        <v>1</v>
      </c>
      <c r="H23" s="86" t="s">
        <v>131</v>
      </c>
      <c r="I23" s="87" t="s">
        <v>2</v>
      </c>
      <c r="J23" s="88" t="s">
        <v>3</v>
      </c>
      <c r="K23" s="88" t="s">
        <v>4</v>
      </c>
      <c r="L23" s="86" t="s">
        <v>5</v>
      </c>
      <c r="M23" s="86" t="s">
        <v>6</v>
      </c>
    </row>
    <row r="24" spans="1:13" x14ac:dyDescent="0.25">
      <c r="A24" t="s">
        <v>151</v>
      </c>
      <c r="B24">
        <v>46</v>
      </c>
      <c r="C24" s="62" t="s">
        <v>152</v>
      </c>
      <c r="D24">
        <v>23</v>
      </c>
      <c r="E24" s="17">
        <v>0.5</v>
      </c>
      <c r="F24">
        <v>23</v>
      </c>
      <c r="G24" s="17">
        <v>0.5</v>
      </c>
      <c r="H24" s="18" t="s">
        <v>17</v>
      </c>
      <c r="I24" s="78"/>
      <c r="J24" s="79"/>
      <c r="K24" s="79"/>
      <c r="L24" s="80"/>
      <c r="M24" s="92"/>
    </row>
    <row r="25" spans="1:13" x14ac:dyDescent="0.25">
      <c r="A25" t="s">
        <v>153</v>
      </c>
      <c r="B25">
        <v>2327</v>
      </c>
      <c r="C25" s="81" t="s">
        <v>154</v>
      </c>
      <c r="D25">
        <v>1335</v>
      </c>
      <c r="E25" s="17">
        <v>0.57370004297378596</v>
      </c>
      <c r="F25">
        <v>992</v>
      </c>
      <c r="G25" s="17">
        <v>0.42629995702621398</v>
      </c>
      <c r="H25" s="82" t="s">
        <v>155</v>
      </c>
      <c r="I25" s="28">
        <v>20</v>
      </c>
      <c r="J25" s="20">
        <v>11.474000859475719</v>
      </c>
      <c r="K25" s="20">
        <v>8.525999140524279</v>
      </c>
      <c r="L25" s="83" t="s">
        <v>156</v>
      </c>
      <c r="M25" s="95" t="s">
        <v>206</v>
      </c>
    </row>
    <row r="26" spans="1:13" x14ac:dyDescent="0.25">
      <c r="A26" t="s">
        <v>157</v>
      </c>
      <c r="B26">
        <v>226</v>
      </c>
      <c r="C26" s="81" t="s">
        <v>154</v>
      </c>
      <c r="D26">
        <v>146</v>
      </c>
      <c r="E26" s="17">
        <v>0.64601769911504425</v>
      </c>
      <c r="F26">
        <v>80</v>
      </c>
      <c r="G26" s="17">
        <v>0.35398230088495575</v>
      </c>
      <c r="H26" s="82" t="s">
        <v>22</v>
      </c>
      <c r="I26" s="28">
        <v>12</v>
      </c>
      <c r="J26" s="20">
        <v>7.7522123893805315</v>
      </c>
      <c r="K26" s="20">
        <v>4.2477876106194685</v>
      </c>
      <c r="L26" s="62" t="s">
        <v>137</v>
      </c>
      <c r="M26" s="91" t="s">
        <v>62</v>
      </c>
    </row>
    <row r="27" spans="1:13" x14ac:dyDescent="0.25">
      <c r="A27" t="s">
        <v>158</v>
      </c>
      <c r="B27">
        <v>1430</v>
      </c>
      <c r="C27" s="81" t="s">
        <v>154</v>
      </c>
      <c r="D27">
        <v>817</v>
      </c>
      <c r="E27" s="17">
        <v>0.57132867132867138</v>
      </c>
      <c r="F27">
        <v>613</v>
      </c>
      <c r="G27" s="17">
        <v>0.42867132867132868</v>
      </c>
      <c r="H27" s="82" t="s">
        <v>155</v>
      </c>
      <c r="I27" s="28">
        <v>20</v>
      </c>
      <c r="J27" s="20">
        <v>11.426573426573427</v>
      </c>
      <c r="K27" s="20">
        <v>8.5734265734265733</v>
      </c>
      <c r="L27" s="83" t="s">
        <v>156</v>
      </c>
      <c r="M27" s="95" t="s">
        <v>206</v>
      </c>
    </row>
    <row r="28" spans="1:13" x14ac:dyDescent="0.25">
      <c r="A28" t="s">
        <v>159</v>
      </c>
      <c r="B28">
        <v>1215</v>
      </c>
      <c r="C28" s="81" t="s">
        <v>154</v>
      </c>
      <c r="D28">
        <v>600</v>
      </c>
      <c r="E28" s="17">
        <v>0.49382716049382713</v>
      </c>
      <c r="F28">
        <v>615</v>
      </c>
      <c r="G28" s="17">
        <v>0.50617283950617287</v>
      </c>
      <c r="H28" s="18" t="s">
        <v>155</v>
      </c>
      <c r="I28" s="28">
        <v>20</v>
      </c>
      <c r="J28" s="20">
        <v>9.8765432098765427</v>
      </c>
      <c r="K28" s="20">
        <v>10.123456790123457</v>
      </c>
      <c r="L28" s="83" t="s">
        <v>160</v>
      </c>
      <c r="M28" s="95" t="s">
        <v>169</v>
      </c>
    </row>
    <row r="29" spans="1:13" x14ac:dyDescent="0.25">
      <c r="A29" t="s">
        <v>161</v>
      </c>
      <c r="B29">
        <v>65</v>
      </c>
      <c r="C29" s="81" t="s">
        <v>152</v>
      </c>
      <c r="D29">
        <v>46</v>
      </c>
      <c r="E29" s="17">
        <v>0.70769230769230773</v>
      </c>
      <c r="F29">
        <v>19</v>
      </c>
      <c r="G29" s="17">
        <v>0.29230769230769232</v>
      </c>
      <c r="H29" s="18" t="s">
        <v>17</v>
      </c>
      <c r="I29" s="78"/>
      <c r="J29" s="79"/>
      <c r="K29" s="79"/>
      <c r="L29" s="80"/>
      <c r="M29" s="92"/>
    </row>
    <row r="30" spans="1:13" x14ac:dyDescent="0.25">
      <c r="A30" t="s">
        <v>162</v>
      </c>
      <c r="B30">
        <v>482</v>
      </c>
      <c r="C30" s="81" t="s">
        <v>154</v>
      </c>
      <c r="D30">
        <v>286</v>
      </c>
      <c r="E30" s="17">
        <v>0.59336099585062241</v>
      </c>
      <c r="F30">
        <v>196</v>
      </c>
      <c r="G30" s="17">
        <v>0.40663900414937759</v>
      </c>
      <c r="H30" s="82" t="s">
        <v>163</v>
      </c>
      <c r="I30" s="28">
        <v>16</v>
      </c>
      <c r="J30" s="20">
        <v>9.4937759336099585</v>
      </c>
      <c r="K30" s="20">
        <v>6.5062240663900415</v>
      </c>
      <c r="L30" s="83" t="s">
        <v>164</v>
      </c>
      <c r="M30" s="93" t="s">
        <v>221</v>
      </c>
    </row>
    <row r="31" spans="1:13" x14ac:dyDescent="0.25">
      <c r="A31" t="s">
        <v>165</v>
      </c>
      <c r="B31">
        <v>64</v>
      </c>
      <c r="C31" s="81" t="s">
        <v>152</v>
      </c>
      <c r="D31">
        <v>45</v>
      </c>
      <c r="E31" s="17">
        <v>0.703125</v>
      </c>
      <c r="F31">
        <v>19</v>
      </c>
      <c r="G31" s="17">
        <v>0.296875</v>
      </c>
      <c r="H31" s="18" t="s">
        <v>17</v>
      </c>
      <c r="I31" s="78"/>
      <c r="J31" s="79"/>
      <c r="K31" s="79"/>
      <c r="L31" s="80"/>
      <c r="M31" s="92"/>
    </row>
    <row r="32" spans="1:13" x14ac:dyDescent="0.25">
      <c r="A32" t="s">
        <v>166</v>
      </c>
      <c r="B32">
        <v>48</v>
      </c>
      <c r="C32" s="81" t="s">
        <v>152</v>
      </c>
      <c r="D32">
        <v>24</v>
      </c>
      <c r="E32" s="17">
        <v>0.5</v>
      </c>
      <c r="F32">
        <v>24</v>
      </c>
      <c r="G32" s="17">
        <v>0.5</v>
      </c>
      <c r="H32" s="82" t="s">
        <v>17</v>
      </c>
      <c r="I32" s="78"/>
      <c r="J32" s="79"/>
      <c r="K32" s="79"/>
      <c r="L32" s="80"/>
      <c r="M32" s="92"/>
    </row>
    <row r="33" spans="1:13" x14ac:dyDescent="0.25">
      <c r="A33" t="s">
        <v>167</v>
      </c>
      <c r="B33">
        <v>288</v>
      </c>
      <c r="C33" s="81" t="s">
        <v>154</v>
      </c>
      <c r="D33">
        <v>127</v>
      </c>
      <c r="E33" s="17">
        <v>0.44097222222222221</v>
      </c>
      <c r="F33">
        <v>161</v>
      </c>
      <c r="G33" s="17">
        <v>0.55902777777777779</v>
      </c>
      <c r="H33" s="82" t="s">
        <v>22</v>
      </c>
      <c r="I33" s="28">
        <v>12</v>
      </c>
      <c r="J33" s="20">
        <v>5.2916666666666661</v>
      </c>
      <c r="K33" s="20">
        <v>6.7083333333333339</v>
      </c>
      <c r="L33" s="83" t="s">
        <v>23</v>
      </c>
      <c r="M33" s="95" t="s">
        <v>24</v>
      </c>
    </row>
    <row r="34" spans="1:13" x14ac:dyDescent="0.25">
      <c r="A34" t="s">
        <v>168</v>
      </c>
      <c r="B34">
        <v>693</v>
      </c>
      <c r="C34" s="81" t="s">
        <v>154</v>
      </c>
      <c r="D34">
        <v>304</v>
      </c>
      <c r="E34" s="17">
        <v>0.43867243867243866</v>
      </c>
      <c r="F34">
        <v>389</v>
      </c>
      <c r="G34" s="17">
        <v>0.56132756132756134</v>
      </c>
      <c r="H34" s="18" t="s">
        <v>155</v>
      </c>
      <c r="I34" s="28">
        <v>20</v>
      </c>
      <c r="J34" s="20">
        <v>8.7734487734487736</v>
      </c>
      <c r="K34" s="20">
        <v>11.226551226551226</v>
      </c>
      <c r="L34" s="83" t="s">
        <v>169</v>
      </c>
      <c r="M34" s="93" t="s">
        <v>222</v>
      </c>
    </row>
    <row r="35" spans="1:13" x14ac:dyDescent="0.25">
      <c r="A35" t="s">
        <v>170</v>
      </c>
      <c r="B35">
        <v>90</v>
      </c>
      <c r="C35" s="81" t="s">
        <v>152</v>
      </c>
      <c r="D35">
        <v>65</v>
      </c>
      <c r="E35" s="17">
        <v>0.72222222222222221</v>
      </c>
      <c r="F35">
        <v>25</v>
      </c>
      <c r="G35" s="17">
        <v>0.27777777777777779</v>
      </c>
      <c r="H35" s="18" t="s">
        <v>17</v>
      </c>
      <c r="I35" s="78"/>
      <c r="J35" s="79"/>
      <c r="K35" s="79"/>
      <c r="L35" s="80"/>
      <c r="M35" s="92"/>
    </row>
    <row r="36" spans="1:13" x14ac:dyDescent="0.25">
      <c r="A36" t="s">
        <v>171</v>
      </c>
      <c r="B36">
        <v>278</v>
      </c>
      <c r="C36" s="81" t="s">
        <v>154</v>
      </c>
      <c r="D36">
        <v>118</v>
      </c>
      <c r="E36" s="17">
        <v>0.42446043165467628</v>
      </c>
      <c r="F36">
        <v>160</v>
      </c>
      <c r="G36" s="17">
        <v>0.57553956834532372</v>
      </c>
      <c r="H36" s="82" t="s">
        <v>22</v>
      </c>
      <c r="I36" s="28">
        <v>12</v>
      </c>
      <c r="J36" s="20">
        <v>5.0935251798561154</v>
      </c>
      <c r="K36" s="20">
        <v>6.9064748201438846</v>
      </c>
      <c r="L36" s="83" t="s">
        <v>23</v>
      </c>
      <c r="M36" s="95" t="s">
        <v>24</v>
      </c>
    </row>
    <row r="37" spans="1:13" x14ac:dyDescent="0.25">
      <c r="A37" t="s">
        <v>172</v>
      </c>
      <c r="B37">
        <v>113</v>
      </c>
      <c r="C37" s="81" t="s">
        <v>154</v>
      </c>
      <c r="D37">
        <v>58</v>
      </c>
      <c r="E37" s="17">
        <v>0.51327433628318586</v>
      </c>
      <c r="F37">
        <v>55</v>
      </c>
      <c r="G37" s="17">
        <v>0.48672566371681414</v>
      </c>
      <c r="H37" s="82" t="s">
        <v>55</v>
      </c>
      <c r="I37" s="28">
        <v>8</v>
      </c>
      <c r="J37" s="20">
        <v>4.1061946902654869</v>
      </c>
      <c r="K37" s="20">
        <v>3.8938053097345131</v>
      </c>
      <c r="L37" s="83" t="s">
        <v>78</v>
      </c>
      <c r="M37" s="95" t="s">
        <v>109</v>
      </c>
    </row>
    <row r="38" spans="1:13" x14ac:dyDescent="0.25">
      <c r="A38" t="s">
        <v>173</v>
      </c>
      <c r="B38">
        <v>129</v>
      </c>
      <c r="C38" s="81" t="s">
        <v>154</v>
      </c>
      <c r="D38">
        <v>52</v>
      </c>
      <c r="E38" s="17">
        <v>0.40310077519379844</v>
      </c>
      <c r="F38">
        <v>77</v>
      </c>
      <c r="G38" s="17">
        <v>0.5968992248062015</v>
      </c>
      <c r="H38" s="18" t="s">
        <v>55</v>
      </c>
      <c r="I38" s="19">
        <v>8</v>
      </c>
      <c r="J38" s="20">
        <v>3.2248062015503876</v>
      </c>
      <c r="K38" s="20">
        <v>4.775193798449612</v>
      </c>
      <c r="L38" s="62" t="s">
        <v>109</v>
      </c>
      <c r="M38" s="91" t="s">
        <v>223</v>
      </c>
    </row>
    <row r="39" spans="1:13" x14ac:dyDescent="0.25">
      <c r="A39" t="s">
        <v>174</v>
      </c>
      <c r="B39">
        <v>204</v>
      </c>
      <c r="C39" s="81" t="s">
        <v>154</v>
      </c>
      <c r="D39">
        <v>82</v>
      </c>
      <c r="E39" s="17">
        <v>0.40196078431372551</v>
      </c>
      <c r="F39">
        <v>122</v>
      </c>
      <c r="G39" s="17">
        <v>0.59803921568627449</v>
      </c>
      <c r="H39" s="82" t="s">
        <v>22</v>
      </c>
      <c r="I39" s="28">
        <v>12</v>
      </c>
      <c r="J39" s="20">
        <v>4.8235294117647065</v>
      </c>
      <c r="K39" s="20">
        <v>7.1764705882352935</v>
      </c>
      <c r="L39" s="62" t="s">
        <v>24</v>
      </c>
      <c r="M39" s="91" t="s">
        <v>114</v>
      </c>
    </row>
    <row r="40" spans="1:13" x14ac:dyDescent="0.25">
      <c r="A40" t="s">
        <v>175</v>
      </c>
      <c r="B40">
        <v>138</v>
      </c>
      <c r="C40" s="81" t="s">
        <v>154</v>
      </c>
      <c r="D40">
        <v>61</v>
      </c>
      <c r="E40" s="17">
        <v>0.4420289855072464</v>
      </c>
      <c r="F40">
        <v>77</v>
      </c>
      <c r="G40" s="17">
        <v>0.55797101449275366</v>
      </c>
      <c r="H40" s="18" t="s">
        <v>55</v>
      </c>
      <c r="I40" s="28">
        <v>8</v>
      </c>
      <c r="J40" s="20">
        <v>3.5362318840579712</v>
      </c>
      <c r="K40" s="20">
        <v>4.4637681159420293</v>
      </c>
      <c r="L40" s="62" t="s">
        <v>109</v>
      </c>
      <c r="M40" s="91" t="s">
        <v>223</v>
      </c>
    </row>
    <row r="41" spans="1:13" x14ac:dyDescent="0.25">
      <c r="A41" t="s">
        <v>176</v>
      </c>
      <c r="B41">
        <v>183</v>
      </c>
      <c r="C41" s="81" t="s">
        <v>154</v>
      </c>
      <c r="D41">
        <v>68</v>
      </c>
      <c r="E41" s="17">
        <v>0.37158469945355194</v>
      </c>
      <c r="F41">
        <v>115</v>
      </c>
      <c r="G41" s="17">
        <v>0.62841530054644812</v>
      </c>
      <c r="H41" s="82" t="s">
        <v>31</v>
      </c>
      <c r="I41" s="28">
        <v>10</v>
      </c>
      <c r="J41" s="20">
        <v>3.7158469945355193</v>
      </c>
      <c r="K41" s="20">
        <v>6.2841530054644812</v>
      </c>
      <c r="L41" s="62" t="s">
        <v>45</v>
      </c>
      <c r="M41" s="91" t="s">
        <v>224</v>
      </c>
    </row>
    <row r="42" spans="1:13" x14ac:dyDescent="0.25">
      <c r="A42" t="s">
        <v>177</v>
      </c>
      <c r="B42">
        <v>124</v>
      </c>
      <c r="C42" s="62" t="s">
        <v>154</v>
      </c>
      <c r="D42">
        <v>59</v>
      </c>
      <c r="E42" s="17">
        <v>0.47580645161290325</v>
      </c>
      <c r="F42">
        <v>65</v>
      </c>
      <c r="G42" s="17">
        <v>0.52419354838709675</v>
      </c>
      <c r="H42" s="18" t="s">
        <v>55</v>
      </c>
      <c r="I42" s="19">
        <v>8</v>
      </c>
      <c r="J42" s="20">
        <v>3.806451612903226</v>
      </c>
      <c r="K42" s="20">
        <v>4.193548387096774</v>
      </c>
      <c r="L42" s="83" t="s">
        <v>109</v>
      </c>
      <c r="M42" s="95" t="s">
        <v>223</v>
      </c>
    </row>
    <row r="43" spans="1:13" x14ac:dyDescent="0.25">
      <c r="A43" t="s">
        <v>178</v>
      </c>
      <c r="B43">
        <v>194</v>
      </c>
      <c r="C43" s="62" t="s">
        <v>154</v>
      </c>
      <c r="D43">
        <v>86</v>
      </c>
      <c r="E43" s="17">
        <v>0.44329896907216493</v>
      </c>
      <c r="F43">
        <v>108</v>
      </c>
      <c r="G43" s="17">
        <v>0.55670103092783507</v>
      </c>
      <c r="H43" s="18" t="s">
        <v>31</v>
      </c>
      <c r="I43" s="19">
        <v>10</v>
      </c>
      <c r="J43" s="20">
        <v>4.4329896907216497</v>
      </c>
      <c r="K43" s="20">
        <v>5.5670103092783503</v>
      </c>
      <c r="L43" s="62" t="s">
        <v>44</v>
      </c>
      <c r="M43" s="91" t="s">
        <v>45</v>
      </c>
    </row>
    <row r="44" spans="1:13" x14ac:dyDescent="0.25">
      <c r="A44" t="s">
        <v>179</v>
      </c>
      <c r="B44">
        <v>129</v>
      </c>
      <c r="C44" s="81" t="s">
        <v>154</v>
      </c>
      <c r="D44">
        <v>60</v>
      </c>
      <c r="E44" s="17">
        <v>0.46511627906976744</v>
      </c>
      <c r="F44">
        <v>69</v>
      </c>
      <c r="G44" s="17">
        <v>0.53488372093023251</v>
      </c>
      <c r="H44" s="18" t="s">
        <v>55</v>
      </c>
      <c r="I44" s="19">
        <v>8</v>
      </c>
      <c r="J44" s="20">
        <v>3.7209302325581395</v>
      </c>
      <c r="K44" s="20">
        <v>4.2790697674418601</v>
      </c>
      <c r="L44" s="62" t="s">
        <v>109</v>
      </c>
      <c r="M44" s="90" t="s">
        <v>223</v>
      </c>
    </row>
    <row r="45" spans="1:13" x14ac:dyDescent="0.25">
      <c r="A45" t="s">
        <v>180</v>
      </c>
      <c r="B45">
        <v>98</v>
      </c>
      <c r="C45" s="81" t="s">
        <v>152</v>
      </c>
      <c r="D45">
        <v>44</v>
      </c>
      <c r="E45" s="17">
        <v>0.44897959183673469</v>
      </c>
      <c r="F45">
        <v>54</v>
      </c>
      <c r="G45" s="17">
        <v>0.55102040816326525</v>
      </c>
      <c r="H45" s="18" t="s">
        <v>17</v>
      </c>
      <c r="I45" s="78"/>
      <c r="J45" s="79"/>
      <c r="K45" s="79"/>
      <c r="L45" s="80"/>
      <c r="M45" s="92"/>
    </row>
    <row r="46" spans="1:13" x14ac:dyDescent="0.25">
      <c r="A46" t="s">
        <v>181</v>
      </c>
      <c r="B46">
        <v>114</v>
      </c>
      <c r="C46" s="81" t="s">
        <v>154</v>
      </c>
      <c r="D46">
        <v>51</v>
      </c>
      <c r="E46" s="17">
        <v>0.44736842105263158</v>
      </c>
      <c r="F46">
        <v>63</v>
      </c>
      <c r="G46" s="17">
        <v>0.55263157894736847</v>
      </c>
      <c r="H46" s="73" t="s">
        <v>55</v>
      </c>
      <c r="I46" s="28">
        <v>8</v>
      </c>
      <c r="J46" s="20">
        <v>3.5789473684210527</v>
      </c>
      <c r="K46" s="20">
        <v>4.4210526315789478</v>
      </c>
      <c r="L46" s="62" t="s">
        <v>109</v>
      </c>
      <c r="M46" s="91" t="s">
        <v>223</v>
      </c>
    </row>
    <row r="47" spans="1:13" x14ac:dyDescent="0.25">
      <c r="A47" t="s">
        <v>182</v>
      </c>
      <c r="B47">
        <v>202</v>
      </c>
      <c r="C47" s="81" t="s">
        <v>154</v>
      </c>
      <c r="D47">
        <v>95</v>
      </c>
      <c r="E47" s="17">
        <v>0.47029702970297027</v>
      </c>
      <c r="F47">
        <v>107</v>
      </c>
      <c r="G47" s="17">
        <v>0.52970297029702973</v>
      </c>
      <c r="H47" s="18" t="s">
        <v>22</v>
      </c>
      <c r="I47" s="19">
        <v>12</v>
      </c>
      <c r="J47" s="20">
        <v>5.6435643564356432</v>
      </c>
      <c r="K47" s="20">
        <v>6.3564356435643568</v>
      </c>
      <c r="L47" s="62" t="s">
        <v>23</v>
      </c>
      <c r="M47" s="91" t="s">
        <v>24</v>
      </c>
    </row>
    <row r="48" spans="1:13" x14ac:dyDescent="0.25">
      <c r="A48" t="s">
        <v>183</v>
      </c>
      <c r="B48">
        <v>312</v>
      </c>
      <c r="C48" s="81" t="s">
        <v>154</v>
      </c>
      <c r="D48">
        <v>119</v>
      </c>
      <c r="E48" s="17">
        <v>0.38141025641025639</v>
      </c>
      <c r="F48">
        <v>193</v>
      </c>
      <c r="G48" s="17">
        <v>0.61858974358974361</v>
      </c>
      <c r="H48" s="82" t="s">
        <v>37</v>
      </c>
      <c r="I48" s="28">
        <v>14</v>
      </c>
      <c r="J48" s="20">
        <v>5.3397435897435894</v>
      </c>
      <c r="K48" s="20">
        <v>8.6602564102564106</v>
      </c>
      <c r="L48" s="62" t="s">
        <v>39</v>
      </c>
      <c r="M48" s="91" t="s">
        <v>225</v>
      </c>
    </row>
    <row r="49" spans="1:13" x14ac:dyDescent="0.25">
      <c r="A49" t="s">
        <v>184</v>
      </c>
      <c r="B49">
        <v>133</v>
      </c>
      <c r="C49" s="81" t="s">
        <v>154</v>
      </c>
      <c r="D49">
        <v>61</v>
      </c>
      <c r="E49" s="17">
        <v>0.45864661654135336</v>
      </c>
      <c r="F49">
        <v>72</v>
      </c>
      <c r="G49" s="17">
        <v>0.54135338345864659</v>
      </c>
      <c r="H49" s="82" t="s">
        <v>55</v>
      </c>
      <c r="I49" s="28">
        <v>8</v>
      </c>
      <c r="J49" s="20">
        <v>3.6691729323308269</v>
      </c>
      <c r="K49" s="20">
        <v>4.3308270676691727</v>
      </c>
      <c r="L49" s="83" t="s">
        <v>109</v>
      </c>
      <c r="M49" s="95" t="s">
        <v>223</v>
      </c>
    </row>
    <row r="50" spans="1:13" x14ac:dyDescent="0.25">
      <c r="A50" t="s">
        <v>185</v>
      </c>
      <c r="B50">
        <v>313</v>
      </c>
      <c r="C50" s="81" t="s">
        <v>154</v>
      </c>
      <c r="D50">
        <v>115</v>
      </c>
      <c r="E50" s="17">
        <v>0.36741214057507987</v>
      </c>
      <c r="F50">
        <v>198</v>
      </c>
      <c r="G50" s="17">
        <v>0.63258785942492013</v>
      </c>
      <c r="H50" s="18" t="s">
        <v>37</v>
      </c>
      <c r="I50" s="19">
        <v>14</v>
      </c>
      <c r="J50" s="20">
        <v>5.1437699680511182</v>
      </c>
      <c r="K50" s="20">
        <v>8.8562300319488827</v>
      </c>
      <c r="L50" s="62" t="s">
        <v>39</v>
      </c>
      <c r="M50" s="91" t="s">
        <v>225</v>
      </c>
    </row>
    <row r="51" spans="1:13" x14ac:dyDescent="0.25">
      <c r="A51" t="s">
        <v>186</v>
      </c>
      <c r="B51">
        <v>91</v>
      </c>
      <c r="C51" s="81" t="s">
        <v>152</v>
      </c>
      <c r="D51">
        <v>40</v>
      </c>
      <c r="E51" s="17">
        <v>0.43956043956043955</v>
      </c>
      <c r="F51">
        <v>51</v>
      </c>
      <c r="G51" s="17">
        <v>0.56043956043956045</v>
      </c>
      <c r="H51" s="82" t="s">
        <v>17</v>
      </c>
      <c r="I51" s="84"/>
      <c r="J51" s="79"/>
      <c r="K51" s="79"/>
      <c r="L51" s="85"/>
      <c r="M51" s="94"/>
    </row>
    <row r="52" spans="1:13" x14ac:dyDescent="0.25">
      <c r="A52" t="s">
        <v>187</v>
      </c>
      <c r="B52">
        <v>122</v>
      </c>
      <c r="C52" s="81" t="s">
        <v>154</v>
      </c>
      <c r="D52">
        <v>61</v>
      </c>
      <c r="E52" s="17">
        <v>0.5</v>
      </c>
      <c r="F52">
        <v>61</v>
      </c>
      <c r="G52" s="17">
        <v>0.5</v>
      </c>
      <c r="H52" s="82" t="s">
        <v>55</v>
      </c>
      <c r="I52" s="28">
        <v>8</v>
      </c>
      <c r="J52" s="20">
        <v>4</v>
      </c>
      <c r="K52" s="20">
        <v>4</v>
      </c>
      <c r="L52" s="83" t="s">
        <v>109</v>
      </c>
      <c r="M52" s="93" t="s">
        <v>116</v>
      </c>
    </row>
    <row r="53" spans="1:13" x14ac:dyDescent="0.25">
      <c r="A53" t="s">
        <v>188</v>
      </c>
      <c r="B53">
        <v>193</v>
      </c>
      <c r="C53" s="81" t="s">
        <v>154</v>
      </c>
      <c r="D53">
        <v>80</v>
      </c>
      <c r="E53" s="17">
        <v>0.41450777202072536</v>
      </c>
      <c r="F53">
        <v>113</v>
      </c>
      <c r="G53" s="17">
        <v>0.58549222797927458</v>
      </c>
      <c r="H53" s="82" t="s">
        <v>31</v>
      </c>
      <c r="I53" s="28">
        <v>10</v>
      </c>
      <c r="J53" s="20">
        <v>4.1450777202072535</v>
      </c>
      <c r="K53" s="20">
        <v>5.8549222797927456</v>
      </c>
      <c r="L53" s="62" t="s">
        <v>44</v>
      </c>
      <c r="M53" s="91" t="s">
        <v>45</v>
      </c>
    </row>
    <row r="54" spans="1:13" x14ac:dyDescent="0.25">
      <c r="A54" t="s">
        <v>189</v>
      </c>
      <c r="B54">
        <v>182</v>
      </c>
      <c r="C54" s="81" t="s">
        <v>154</v>
      </c>
      <c r="D54">
        <v>75</v>
      </c>
      <c r="E54" s="17">
        <v>0.41208791208791207</v>
      </c>
      <c r="F54">
        <v>107</v>
      </c>
      <c r="G54" s="17">
        <v>0.58791208791208793</v>
      </c>
      <c r="H54" s="82" t="s">
        <v>31</v>
      </c>
      <c r="I54" s="28">
        <v>10</v>
      </c>
      <c r="J54" s="20">
        <v>4.1208791208791204</v>
      </c>
      <c r="K54" s="20">
        <v>5.8791208791208796</v>
      </c>
      <c r="L54" s="83" t="s">
        <v>44</v>
      </c>
      <c r="M54" s="95" t="s">
        <v>45</v>
      </c>
    </row>
    <row r="55" spans="1:13" x14ac:dyDescent="0.25">
      <c r="A55" t="s">
        <v>190</v>
      </c>
      <c r="B55">
        <v>108</v>
      </c>
      <c r="C55" s="81" t="s">
        <v>154</v>
      </c>
      <c r="D55">
        <v>54</v>
      </c>
      <c r="E55" s="17">
        <v>0.5</v>
      </c>
      <c r="F55">
        <v>54</v>
      </c>
      <c r="G55" s="17">
        <v>0.5</v>
      </c>
      <c r="H55" s="82" t="s">
        <v>55</v>
      </c>
      <c r="I55" s="28">
        <v>8</v>
      </c>
      <c r="J55" s="20">
        <v>4</v>
      </c>
      <c r="K55" s="20">
        <v>4</v>
      </c>
      <c r="L55" s="83" t="s">
        <v>109</v>
      </c>
      <c r="M55" s="95" t="s">
        <v>116</v>
      </c>
    </row>
    <row r="56" spans="1:13" x14ac:dyDescent="0.25">
      <c r="A56" t="s">
        <v>191</v>
      </c>
      <c r="B56">
        <v>152</v>
      </c>
      <c r="C56" s="81" t="s">
        <v>154</v>
      </c>
      <c r="D56">
        <v>59</v>
      </c>
      <c r="E56" s="17">
        <v>0.38815789473684209</v>
      </c>
      <c r="F56">
        <v>93</v>
      </c>
      <c r="G56" s="17">
        <v>0.61184210526315785</v>
      </c>
      <c r="H56" s="82" t="s">
        <v>31</v>
      </c>
      <c r="I56" s="28">
        <v>10</v>
      </c>
      <c r="J56" s="20">
        <v>3.8815789473684208</v>
      </c>
      <c r="K56" s="20">
        <v>6.1184210526315788</v>
      </c>
      <c r="L56" s="62" t="s">
        <v>45</v>
      </c>
      <c r="M56" s="91" t="s">
        <v>224</v>
      </c>
    </row>
    <row r="57" spans="1:13" x14ac:dyDescent="0.25">
      <c r="A57" t="s">
        <v>192</v>
      </c>
      <c r="B57">
        <v>62</v>
      </c>
      <c r="C57" s="62" t="s">
        <v>152</v>
      </c>
      <c r="D57">
        <v>27</v>
      </c>
      <c r="E57" s="17">
        <v>0.43548387096774194</v>
      </c>
      <c r="F57">
        <v>35</v>
      </c>
      <c r="G57" s="17">
        <v>0.56451612903225812</v>
      </c>
      <c r="H57" s="18" t="s">
        <v>17</v>
      </c>
      <c r="I57" s="78"/>
      <c r="J57" s="79"/>
      <c r="K57" s="79"/>
      <c r="L57" s="80"/>
      <c r="M57" s="92"/>
    </row>
    <row r="58" spans="1:13" x14ac:dyDescent="0.25">
      <c r="A58" t="s">
        <v>193</v>
      </c>
      <c r="B58">
        <v>53</v>
      </c>
      <c r="C58" s="81" t="s">
        <v>152</v>
      </c>
      <c r="D58">
        <v>22</v>
      </c>
      <c r="E58" s="17">
        <v>0.41509433962264153</v>
      </c>
      <c r="F58">
        <v>31</v>
      </c>
      <c r="G58" s="17">
        <v>0.58490566037735847</v>
      </c>
      <c r="H58" s="82" t="s">
        <v>17</v>
      </c>
      <c r="I58" s="84"/>
      <c r="J58" s="79"/>
      <c r="K58" s="79"/>
      <c r="L58" s="85"/>
      <c r="M58" s="94"/>
    </row>
    <row r="59" spans="1:13" x14ac:dyDescent="0.25">
      <c r="A59" t="s">
        <v>194</v>
      </c>
      <c r="B59">
        <v>52</v>
      </c>
      <c r="C59" s="81" t="s">
        <v>152</v>
      </c>
      <c r="D59">
        <v>23</v>
      </c>
      <c r="E59" s="17">
        <v>0.44230769230769229</v>
      </c>
      <c r="F59">
        <v>29</v>
      </c>
      <c r="G59" s="17">
        <v>0.55769230769230771</v>
      </c>
      <c r="H59" s="82" t="s">
        <v>17</v>
      </c>
      <c r="I59" s="78"/>
      <c r="J59" s="79"/>
      <c r="K59" s="79"/>
      <c r="L59" s="80"/>
      <c r="M59" s="92"/>
    </row>
    <row r="60" spans="1:13" x14ac:dyDescent="0.25">
      <c r="A60" t="s">
        <v>195</v>
      </c>
      <c r="B60">
        <v>72</v>
      </c>
      <c r="C60" s="81" t="s">
        <v>152</v>
      </c>
      <c r="D60">
        <v>31</v>
      </c>
      <c r="E60" s="17">
        <v>0.43055555555555558</v>
      </c>
      <c r="F60">
        <v>41</v>
      </c>
      <c r="G60" s="17">
        <v>0.56944444444444442</v>
      </c>
      <c r="H60" s="82" t="s">
        <v>17</v>
      </c>
      <c r="I60" s="84"/>
      <c r="J60" s="79"/>
      <c r="K60" s="79"/>
      <c r="L60" s="85"/>
      <c r="M60" s="94"/>
    </row>
    <row r="61" spans="1:13" x14ac:dyDescent="0.25">
      <c r="A61" t="s">
        <v>196</v>
      </c>
      <c r="B61">
        <v>34</v>
      </c>
      <c r="C61" s="81" t="s">
        <v>152</v>
      </c>
      <c r="D61">
        <v>15</v>
      </c>
      <c r="E61" s="17">
        <v>0.44117647058823528</v>
      </c>
      <c r="F61">
        <v>19</v>
      </c>
      <c r="G61" s="17">
        <v>0.55882352941176472</v>
      </c>
      <c r="H61" s="18" t="s">
        <v>17</v>
      </c>
      <c r="I61" s="84"/>
      <c r="J61" s="79"/>
      <c r="K61" s="79"/>
      <c r="L61" s="85"/>
      <c r="M61" s="94"/>
    </row>
    <row r="62" spans="1:13" x14ac:dyDescent="0.25">
      <c r="A62" t="s">
        <v>197</v>
      </c>
      <c r="B62">
        <v>179</v>
      </c>
      <c r="C62" s="81" t="s">
        <v>154</v>
      </c>
      <c r="D62">
        <v>90</v>
      </c>
      <c r="E62" s="17">
        <v>0.5027932960893855</v>
      </c>
      <c r="F62">
        <v>89</v>
      </c>
      <c r="G62" s="17">
        <v>0.4972067039106145</v>
      </c>
      <c r="H62" s="82" t="s">
        <v>31</v>
      </c>
      <c r="I62" s="28">
        <v>10</v>
      </c>
      <c r="J62" s="20">
        <v>5.027932960893855</v>
      </c>
      <c r="K62" s="20">
        <v>4.972067039106145</v>
      </c>
      <c r="L62" s="83" t="s">
        <v>198</v>
      </c>
      <c r="M62" s="93" t="s">
        <v>44</v>
      </c>
    </row>
    <row r="63" spans="1:13" x14ac:dyDescent="0.25">
      <c r="A63" t="s">
        <v>199</v>
      </c>
      <c r="B63">
        <v>65</v>
      </c>
      <c r="C63" s="81" t="s">
        <v>152</v>
      </c>
      <c r="D63">
        <v>31</v>
      </c>
      <c r="E63" s="17">
        <v>0.47692307692307695</v>
      </c>
      <c r="F63">
        <v>34</v>
      </c>
      <c r="G63" s="17">
        <v>0.52307692307692311</v>
      </c>
      <c r="H63" s="18" t="s">
        <v>17</v>
      </c>
      <c r="I63" s="78"/>
      <c r="J63" s="79"/>
      <c r="K63" s="79"/>
      <c r="L63" s="80"/>
      <c r="M63" s="92"/>
    </row>
    <row r="64" spans="1:13" x14ac:dyDescent="0.25">
      <c r="A64" t="s">
        <v>200</v>
      </c>
      <c r="B64">
        <v>226</v>
      </c>
      <c r="C64" s="81" t="s">
        <v>154</v>
      </c>
      <c r="D64">
        <v>115</v>
      </c>
      <c r="E64" s="17">
        <v>0.50884955752212391</v>
      </c>
      <c r="F64">
        <v>111</v>
      </c>
      <c r="G64" s="17">
        <v>0.49115044247787609</v>
      </c>
      <c r="H64" s="18" t="s">
        <v>22</v>
      </c>
      <c r="I64" s="19">
        <v>12</v>
      </c>
      <c r="J64" s="20">
        <v>6.1061946902654869</v>
      </c>
      <c r="K64" s="20">
        <v>5.8938053097345131</v>
      </c>
      <c r="L64" s="83" t="s">
        <v>62</v>
      </c>
      <c r="M64" s="93" t="s">
        <v>23</v>
      </c>
    </row>
    <row r="65" spans="1:13" x14ac:dyDescent="0.25">
      <c r="A65" t="s">
        <v>201</v>
      </c>
      <c r="B65">
        <v>55</v>
      </c>
      <c r="C65" s="81" t="s">
        <v>152</v>
      </c>
      <c r="D65">
        <v>19</v>
      </c>
      <c r="E65" s="17">
        <v>0.34545454545454546</v>
      </c>
      <c r="F65">
        <v>36</v>
      </c>
      <c r="G65" s="17">
        <v>0.65454545454545454</v>
      </c>
      <c r="H65" s="18" t="s">
        <v>17</v>
      </c>
      <c r="I65" s="78"/>
      <c r="J65" s="79"/>
      <c r="K65" s="79"/>
      <c r="L65" s="80"/>
      <c r="M65" s="92"/>
    </row>
    <row r="66" spans="1:13" x14ac:dyDescent="0.25">
      <c r="A66" t="s">
        <v>202</v>
      </c>
      <c r="B66">
        <v>1057</v>
      </c>
      <c r="C66" s="81" t="s">
        <v>154</v>
      </c>
      <c r="D66">
        <v>516</v>
      </c>
      <c r="E66" s="17">
        <v>0.48817407757805109</v>
      </c>
      <c r="F66">
        <v>541</v>
      </c>
      <c r="G66" s="17">
        <v>0.51182592242194891</v>
      </c>
      <c r="H66" s="82" t="s">
        <v>155</v>
      </c>
      <c r="I66" s="28">
        <v>20</v>
      </c>
      <c r="J66" s="20">
        <v>9.7634815515610214</v>
      </c>
      <c r="K66" s="20">
        <v>10.236518448438979</v>
      </c>
      <c r="L66" s="83" t="s">
        <v>160</v>
      </c>
      <c r="M66" s="95" t="s">
        <v>169</v>
      </c>
    </row>
    <row r="67" spans="1:13" x14ac:dyDescent="0.25">
      <c r="A67" t="s">
        <v>203</v>
      </c>
      <c r="B67">
        <v>160</v>
      </c>
      <c r="C67" s="62" t="s">
        <v>154</v>
      </c>
      <c r="D67">
        <v>85</v>
      </c>
      <c r="E67" s="17">
        <v>0.53125</v>
      </c>
      <c r="F67">
        <v>75</v>
      </c>
      <c r="G67" s="17">
        <v>0.46875</v>
      </c>
      <c r="H67" s="18" t="s">
        <v>31</v>
      </c>
      <c r="I67" s="19">
        <v>10</v>
      </c>
      <c r="J67" s="20">
        <v>5.3125</v>
      </c>
      <c r="K67" s="20">
        <v>4.6875</v>
      </c>
      <c r="L67" s="83" t="s">
        <v>198</v>
      </c>
      <c r="M67" s="95" t="s">
        <v>44</v>
      </c>
    </row>
    <row r="68" spans="1:13" x14ac:dyDescent="0.25">
      <c r="A68" t="s">
        <v>204</v>
      </c>
      <c r="B68">
        <v>143</v>
      </c>
      <c r="C68" s="81" t="s">
        <v>154</v>
      </c>
      <c r="D68">
        <v>94</v>
      </c>
      <c r="E68" s="17">
        <v>0.65734265734265729</v>
      </c>
      <c r="F68">
        <v>49</v>
      </c>
      <c r="G68" s="17">
        <v>0.34265734265734266</v>
      </c>
      <c r="H68" s="82" t="s">
        <v>55</v>
      </c>
      <c r="I68" s="28">
        <v>8</v>
      </c>
      <c r="J68" s="20">
        <v>5.2587412587412583</v>
      </c>
      <c r="K68" s="20">
        <v>2.7412587412587412</v>
      </c>
      <c r="L68" s="83" t="s">
        <v>57</v>
      </c>
      <c r="M68" s="95" t="s">
        <v>78</v>
      </c>
    </row>
    <row r="69" spans="1:13" x14ac:dyDescent="0.25">
      <c r="A69" t="s">
        <v>205</v>
      </c>
      <c r="B69">
        <v>630</v>
      </c>
      <c r="C69" s="81" t="s">
        <v>154</v>
      </c>
      <c r="D69">
        <v>342</v>
      </c>
      <c r="E69" s="17">
        <v>0.54285714285714282</v>
      </c>
      <c r="F69">
        <v>288</v>
      </c>
      <c r="G69" s="17">
        <v>0.45714285714285713</v>
      </c>
      <c r="H69" s="18" t="s">
        <v>155</v>
      </c>
      <c r="I69" s="28">
        <v>20</v>
      </c>
      <c r="J69" s="20">
        <v>10.857142857142856</v>
      </c>
      <c r="K69" s="20">
        <v>9.1428571428571423</v>
      </c>
      <c r="L69" s="62" t="s">
        <v>206</v>
      </c>
      <c r="M69" s="91" t="s">
        <v>160</v>
      </c>
    </row>
    <row r="70" spans="1:13" x14ac:dyDescent="0.25">
      <c r="A70" t="s">
        <v>207</v>
      </c>
      <c r="B70">
        <v>2120</v>
      </c>
      <c r="C70" s="81" t="s">
        <v>154</v>
      </c>
      <c r="D70">
        <v>1211</v>
      </c>
      <c r="E70" s="17">
        <v>0.57122641509433958</v>
      </c>
      <c r="F70">
        <v>909</v>
      </c>
      <c r="G70" s="17">
        <v>0.42877358490566037</v>
      </c>
      <c r="H70" s="82" t="s">
        <v>155</v>
      </c>
      <c r="I70" s="28">
        <v>20</v>
      </c>
      <c r="J70" s="20">
        <v>11.424528301886792</v>
      </c>
      <c r="K70" s="20">
        <v>8.5754716981132066</v>
      </c>
      <c r="L70" s="83" t="s">
        <v>156</v>
      </c>
      <c r="M70" s="95" t="s">
        <v>206</v>
      </c>
    </row>
    <row r="71" spans="1:13" x14ac:dyDescent="0.25">
      <c r="A71" t="s">
        <v>208</v>
      </c>
      <c r="B71">
        <v>248</v>
      </c>
      <c r="C71" s="81" t="s">
        <v>154</v>
      </c>
      <c r="D71">
        <v>162</v>
      </c>
      <c r="E71" s="17">
        <v>0.65322580645161288</v>
      </c>
      <c r="F71">
        <v>86</v>
      </c>
      <c r="G71" s="17">
        <v>0.34677419354838712</v>
      </c>
      <c r="H71" s="82" t="s">
        <v>22</v>
      </c>
      <c r="I71" s="28">
        <v>12</v>
      </c>
      <c r="J71" s="20">
        <v>7.8387096774193541</v>
      </c>
      <c r="K71" s="20">
        <v>4.1612903225806459</v>
      </c>
      <c r="L71" s="83" t="s">
        <v>137</v>
      </c>
      <c r="M71" s="95" t="s">
        <v>62</v>
      </c>
    </row>
    <row r="72" spans="1:13" x14ac:dyDescent="0.25">
      <c r="A72" t="s">
        <v>209</v>
      </c>
      <c r="B72">
        <v>146</v>
      </c>
      <c r="C72" s="81" t="s">
        <v>154</v>
      </c>
      <c r="D72">
        <v>67</v>
      </c>
      <c r="E72" s="17">
        <v>0.4589041095890411</v>
      </c>
      <c r="F72">
        <v>79</v>
      </c>
      <c r="G72" s="17">
        <v>0.54109589041095896</v>
      </c>
      <c r="H72" s="82" t="s">
        <v>55</v>
      </c>
      <c r="I72" s="28">
        <v>8</v>
      </c>
      <c r="J72" s="20">
        <v>3.6712328767123288</v>
      </c>
      <c r="K72" s="20">
        <v>4.3287671232876717</v>
      </c>
      <c r="L72" s="62" t="s">
        <v>109</v>
      </c>
      <c r="M72" s="91" t="s">
        <v>223</v>
      </c>
    </row>
    <row r="73" spans="1:13" x14ac:dyDescent="0.25">
      <c r="A73" t="s">
        <v>210</v>
      </c>
      <c r="B73">
        <v>44</v>
      </c>
      <c r="C73" s="81" t="s">
        <v>152</v>
      </c>
      <c r="D73">
        <v>22</v>
      </c>
      <c r="E73" s="17">
        <v>0.5</v>
      </c>
      <c r="F73">
        <v>22</v>
      </c>
      <c r="G73" s="17">
        <v>0.5</v>
      </c>
      <c r="H73" s="82" t="s">
        <v>17</v>
      </c>
      <c r="I73" s="78"/>
      <c r="J73" s="79"/>
      <c r="K73" s="79"/>
      <c r="L73" s="80"/>
      <c r="M73" s="92"/>
    </row>
    <row r="74" spans="1:13" x14ac:dyDescent="0.25">
      <c r="A74" t="s">
        <v>211</v>
      </c>
      <c r="B74">
        <v>123</v>
      </c>
      <c r="C74" s="81" t="s">
        <v>154</v>
      </c>
      <c r="D74">
        <v>58</v>
      </c>
      <c r="E74" s="17">
        <v>0.47154471544715448</v>
      </c>
      <c r="F74">
        <v>65</v>
      </c>
      <c r="G74" s="17">
        <v>0.52845528455284552</v>
      </c>
      <c r="H74" s="82" t="s">
        <v>55</v>
      </c>
      <c r="I74" s="28">
        <v>8</v>
      </c>
      <c r="J74" s="20">
        <v>3.7723577235772359</v>
      </c>
      <c r="K74" s="20">
        <v>4.2276422764227641</v>
      </c>
      <c r="L74" s="83" t="s">
        <v>109</v>
      </c>
      <c r="M74" s="93" t="s">
        <v>223</v>
      </c>
    </row>
    <row r="75" spans="1:13" x14ac:dyDescent="0.25">
      <c r="A75" t="s">
        <v>212</v>
      </c>
      <c r="B75">
        <v>102</v>
      </c>
      <c r="C75" s="81" t="s">
        <v>154</v>
      </c>
      <c r="D75">
        <v>64</v>
      </c>
      <c r="E75" s="17">
        <v>0.62745098039215685</v>
      </c>
      <c r="F75">
        <v>38</v>
      </c>
      <c r="G75" s="17">
        <v>0.37254901960784315</v>
      </c>
      <c r="H75" s="82" t="s">
        <v>55</v>
      </c>
      <c r="I75" s="28">
        <v>8</v>
      </c>
      <c r="J75" s="20">
        <v>5.0196078431372548</v>
      </c>
      <c r="K75" s="20">
        <v>2.9803921568627452</v>
      </c>
      <c r="L75" s="83" t="s">
        <v>57</v>
      </c>
      <c r="M75" s="95" t="s">
        <v>78</v>
      </c>
    </row>
    <row r="76" spans="1:13" x14ac:dyDescent="0.25">
      <c r="A76" t="s">
        <v>213</v>
      </c>
      <c r="B76">
        <v>93</v>
      </c>
      <c r="C76" s="62" t="s">
        <v>152</v>
      </c>
      <c r="D76">
        <v>53</v>
      </c>
      <c r="E76" s="17">
        <v>0.56989247311827962</v>
      </c>
      <c r="F76">
        <v>40</v>
      </c>
      <c r="G76" s="17">
        <v>0.43010752688172044</v>
      </c>
      <c r="H76" s="18" t="s">
        <v>17</v>
      </c>
      <c r="I76" s="78"/>
      <c r="J76" s="79"/>
      <c r="K76" s="79"/>
      <c r="L76" s="80"/>
      <c r="M76" s="92"/>
    </row>
    <row r="77" spans="1:13" x14ac:dyDescent="0.25">
      <c r="A77" t="s">
        <v>214</v>
      </c>
      <c r="B77">
        <v>2007</v>
      </c>
      <c r="C77" s="81" t="s">
        <v>154</v>
      </c>
      <c r="D77">
        <v>905</v>
      </c>
      <c r="E77" s="17">
        <v>0.45092177379172893</v>
      </c>
      <c r="F77">
        <v>1102</v>
      </c>
      <c r="G77" s="17">
        <v>0.54907822620827107</v>
      </c>
      <c r="H77" s="82" t="s">
        <v>155</v>
      </c>
      <c r="I77" s="28">
        <v>20</v>
      </c>
      <c r="J77" s="20">
        <v>9.0184354758345791</v>
      </c>
      <c r="K77" s="20">
        <v>10.981564524165421</v>
      </c>
      <c r="L77" s="83" t="s">
        <v>160</v>
      </c>
      <c r="M77" s="95" t="s">
        <v>169</v>
      </c>
    </row>
    <row r="78" spans="1:13" x14ac:dyDescent="0.25">
      <c r="A78" t="s">
        <v>215</v>
      </c>
      <c r="B78">
        <v>225</v>
      </c>
      <c r="C78" s="81" t="s">
        <v>154</v>
      </c>
      <c r="D78">
        <v>155</v>
      </c>
      <c r="E78" s="17">
        <v>0.68888888888888888</v>
      </c>
      <c r="F78">
        <v>70</v>
      </c>
      <c r="G78" s="17">
        <v>0.31111111111111112</v>
      </c>
      <c r="H78" s="82" t="s">
        <v>22</v>
      </c>
      <c r="I78" s="28">
        <v>12</v>
      </c>
      <c r="J78" s="20">
        <v>8.2666666666666657</v>
      </c>
      <c r="K78" s="20">
        <v>3.7333333333333334</v>
      </c>
      <c r="L78" s="83" t="s">
        <v>103</v>
      </c>
      <c r="M78" s="95" t="s">
        <v>137</v>
      </c>
    </row>
    <row r="79" spans="1:13" x14ac:dyDescent="0.25">
      <c r="A79" t="s">
        <v>216</v>
      </c>
      <c r="B79">
        <v>124</v>
      </c>
      <c r="C79" s="81" t="s">
        <v>154</v>
      </c>
      <c r="D79">
        <v>79</v>
      </c>
      <c r="E79" s="17">
        <v>0.63709677419354838</v>
      </c>
      <c r="F79">
        <v>45</v>
      </c>
      <c r="G79" s="17">
        <v>0.36290322580645162</v>
      </c>
      <c r="H79" s="18" t="s">
        <v>55</v>
      </c>
      <c r="I79" s="28">
        <v>8</v>
      </c>
      <c r="J79" s="20">
        <v>5.096774193548387</v>
      </c>
      <c r="K79" s="20">
        <v>2.903225806451613</v>
      </c>
      <c r="L79" s="83" t="s">
        <v>57</v>
      </c>
      <c r="M79" s="95" t="s">
        <v>226</v>
      </c>
    </row>
    <row r="80" spans="1:13" x14ac:dyDescent="0.25">
      <c r="A80" t="s">
        <v>217</v>
      </c>
      <c r="B80">
        <v>114</v>
      </c>
      <c r="C80" s="62" t="s">
        <v>154</v>
      </c>
      <c r="D80">
        <v>70</v>
      </c>
      <c r="E80" s="17">
        <v>0.61403508771929827</v>
      </c>
      <c r="F80">
        <v>44</v>
      </c>
      <c r="G80" s="17">
        <v>0.38596491228070173</v>
      </c>
      <c r="H80" s="18" t="s">
        <v>55</v>
      </c>
      <c r="I80" s="28">
        <v>8</v>
      </c>
      <c r="J80" s="20">
        <v>4.9122807017543861</v>
      </c>
      <c r="K80" s="20">
        <v>3.0877192982456139</v>
      </c>
      <c r="L80" s="83" t="s">
        <v>78</v>
      </c>
      <c r="M80" s="93" t="s">
        <v>109</v>
      </c>
    </row>
  </sheetData>
  <pageMargins left="0.7" right="0.7" top="0.75" bottom="0.75" header="0.3" footer="0.3"/>
  <pageSetup paperSize="8"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affichage AC</vt:lpstr>
      <vt:lpstr>données des DRAC et EP</vt:lpstr>
      <vt:lpstr>'affichage AC'!Zone_d_impression</vt:lpstr>
      <vt:lpstr>'données des DRAC et EP'!Zone_d_impression</vt:lpstr>
    </vt:vector>
  </TitlesOfParts>
  <Company>Ministère de la Culture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stephane mortier</dc:creator>
  <cp:lastModifiedBy>stephane mortier</cp:lastModifiedBy>
  <cp:lastPrinted>2018-03-29T16:24:40Z</cp:lastPrinted>
  <dcterms:created xsi:type="dcterms:W3CDTF">2018-03-28T16:09:05Z</dcterms:created>
  <dcterms:modified xsi:type="dcterms:W3CDTF">2018-03-29T16:28:29Z</dcterms:modified>
</cp:coreProperties>
</file>